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прил 5" sheetId="1" r:id="rId1"/>
    <sheet name="прил 6" sheetId="2" r:id="rId2"/>
    <sheet name="Лист3" sheetId="3" r:id="rId3"/>
  </sheets>
  <definedNames>
    <definedName name="_xlnm.Print_Area" localSheetId="1">'прил 6'!$A$1:$D$47</definedName>
  </definedNames>
  <calcPr calcId="144525"/>
</workbook>
</file>

<file path=xl/calcChain.xml><?xml version="1.0" encoding="utf-8"?>
<calcChain xmlns="http://schemas.openxmlformats.org/spreadsheetml/2006/main">
  <c r="D12" i="2" l="1"/>
  <c r="D13" i="2"/>
  <c r="D25" i="2"/>
  <c r="D44" i="2" l="1"/>
  <c r="D28" i="2"/>
  <c r="D40" i="2"/>
  <c r="D21" i="2"/>
  <c r="G433" i="1"/>
  <c r="G431" i="1" s="1"/>
  <c r="G430" i="1" s="1"/>
  <c r="G429" i="1" s="1"/>
  <c r="G428" i="1"/>
  <c r="G427" i="1" s="1"/>
  <c r="G426" i="1" s="1"/>
  <c r="G425" i="1" s="1"/>
  <c r="G421" i="1"/>
  <c r="G417" i="1"/>
  <c r="G415" i="1"/>
  <c r="G410" i="1"/>
  <c r="G406" i="1"/>
  <c r="G405" i="1" s="1"/>
  <c r="G404" i="1"/>
  <c r="G403" i="1" s="1"/>
  <c r="G399" i="1"/>
  <c r="G397" i="1"/>
  <c r="G390" i="1"/>
  <c r="G386" i="1"/>
  <c r="G380" i="1"/>
  <c r="G379" i="1" s="1"/>
  <c r="G378" i="1" s="1"/>
  <c r="G377" i="1" s="1"/>
  <c r="G376" i="1" s="1"/>
  <c r="G374" i="1"/>
  <c r="G373" i="1"/>
  <c r="G369" i="1"/>
  <c r="G367" i="1" s="1"/>
  <c r="G366" i="1" s="1"/>
  <c r="G365" i="1" s="1"/>
  <c r="G363" i="1"/>
  <c r="G361" i="1"/>
  <c r="G360" i="1" s="1"/>
  <c r="G359" i="1"/>
  <c r="G357" i="1" s="1"/>
  <c r="G356" i="1" s="1"/>
  <c r="G352" i="1"/>
  <c r="G351" i="1" s="1"/>
  <c r="G347" i="1"/>
  <c r="G345" i="1"/>
  <c r="G342" i="1"/>
  <c r="G341" i="1" s="1"/>
  <c r="G338" i="1"/>
  <c r="G337" i="1" s="1"/>
  <c r="G333" i="1"/>
  <c r="G331" i="1"/>
  <c r="G327" i="1"/>
  <c r="G326" i="1" s="1"/>
  <c r="G324" i="1"/>
  <c r="G318" i="1"/>
  <c r="G317" i="1" s="1"/>
  <c r="G316" i="1"/>
  <c r="G315" i="1" s="1"/>
  <c r="G313" i="1"/>
  <c r="G311" i="1"/>
  <c r="G309" i="1"/>
  <c r="G307" i="1"/>
  <c r="G305" i="1"/>
  <c r="G302" i="1"/>
  <c r="G298" i="1"/>
  <c r="G296" i="1"/>
  <c r="G295" i="1"/>
  <c r="G294" i="1" s="1"/>
  <c r="G292" i="1"/>
  <c r="G290" i="1"/>
  <c r="G287" i="1"/>
  <c r="G285" i="1"/>
  <c r="G283" i="1"/>
  <c r="G282" i="1" s="1"/>
  <c r="G279" i="1"/>
  <c r="G274" i="1"/>
  <c r="G272" i="1"/>
  <c r="G268" i="1"/>
  <c r="G267" i="1"/>
  <c r="G266" i="1"/>
  <c r="G265" i="1" s="1"/>
  <c r="G261" i="1"/>
  <c r="G254" i="1"/>
  <c r="G253" i="1" s="1"/>
  <c r="G252" i="1" s="1"/>
  <c r="G251" i="1" s="1"/>
  <c r="G250" i="1" s="1"/>
  <c r="G249" i="1" s="1"/>
  <c r="G246" i="1"/>
  <c r="G245" i="1"/>
  <c r="G244" i="1" s="1"/>
  <c r="G238" i="1"/>
  <c r="G237" i="1" s="1"/>
  <c r="G236" i="1" s="1"/>
  <c r="G235" i="1" s="1"/>
  <c r="G234" i="1" s="1"/>
  <c r="G232" i="1"/>
  <c r="G230" i="1"/>
  <c r="G229" i="1" s="1"/>
  <c r="G228" i="1" s="1"/>
  <c r="G227" i="1" s="1"/>
  <c r="G226" i="1" s="1"/>
  <c r="G223" i="1"/>
  <c r="G220" i="1"/>
  <c r="G217" i="1"/>
  <c r="G214" i="1"/>
  <c r="G211" i="1"/>
  <c r="G206" i="1"/>
  <c r="G205" i="1" s="1"/>
  <c r="G204" i="1" s="1"/>
  <c r="G203" i="1" s="1"/>
  <c r="G200" i="1"/>
  <c r="G199" i="1" s="1"/>
  <c r="G198" i="1" s="1"/>
  <c r="G197" i="1" s="1"/>
  <c r="G196" i="1" s="1"/>
  <c r="G194" i="1"/>
  <c r="G191" i="1"/>
  <c r="G188" i="1"/>
  <c r="G187" i="1"/>
  <c r="G182" i="1"/>
  <c r="G179" i="1" s="1"/>
  <c r="G178" i="1" s="1"/>
  <c r="G177" i="1" s="1"/>
  <c r="G180" i="1"/>
  <c r="G176" i="1"/>
  <c r="G175" i="1" s="1"/>
  <c r="G174" i="1" s="1"/>
  <c r="G173" i="1" s="1"/>
  <c r="G171" i="1"/>
  <c r="G169" i="1"/>
  <c r="G163" i="1"/>
  <c r="G161" i="1"/>
  <c r="G157" i="1"/>
  <c r="G156" i="1" s="1"/>
  <c r="G155" i="1" s="1"/>
  <c r="G154" i="1"/>
  <c r="G153" i="1" s="1"/>
  <c r="G152" i="1" s="1"/>
  <c r="G151" i="1" s="1"/>
  <c r="G149" i="1"/>
  <c r="G148" i="1" s="1"/>
  <c r="G147" i="1" s="1"/>
  <c r="G145" i="1"/>
  <c r="G144" i="1" s="1"/>
  <c r="G143" i="1" s="1"/>
  <c r="G140" i="1"/>
  <c r="G138" i="1"/>
  <c r="G137" i="1"/>
  <c r="G136" i="1"/>
  <c r="G134" i="1"/>
  <c r="G130" i="1"/>
  <c r="G129" i="1" s="1"/>
  <c r="G128" i="1" s="1"/>
  <c r="G127" i="1" s="1"/>
  <c r="G126" i="1" s="1"/>
  <c r="G124" i="1"/>
  <c r="G123" i="1" s="1"/>
  <c r="G122" i="1" s="1"/>
  <c r="G121" i="1" s="1"/>
  <c r="G119" i="1"/>
  <c r="G118" i="1"/>
  <c r="G117" i="1" s="1"/>
  <c r="G113" i="1"/>
  <c r="G108" i="1"/>
  <c r="G107" i="1" s="1"/>
  <c r="G106" i="1" s="1"/>
  <c r="G105" i="1"/>
  <c r="G104" i="1"/>
  <c r="G100" i="1"/>
  <c r="G99" i="1" s="1"/>
  <c r="G98" i="1" s="1"/>
  <c r="G97" i="1" s="1"/>
  <c r="G95" i="1"/>
  <c r="G93" i="1"/>
  <c r="G92" i="1" s="1"/>
  <c r="G90" i="1"/>
  <c r="G89" i="1" s="1"/>
  <c r="G85" i="1"/>
  <c r="G84" i="1" s="1"/>
  <c r="G83" i="1" s="1"/>
  <c r="G80" i="1"/>
  <c r="G79" i="1"/>
  <c r="G78" i="1" s="1"/>
  <c r="G77" i="1" s="1"/>
  <c r="G73" i="1"/>
  <c r="G72" i="1" s="1"/>
  <c r="G71" i="1" s="1"/>
  <c r="G70" i="1" s="1"/>
  <c r="G68" i="1"/>
  <c r="G67" i="1" s="1"/>
  <c r="G66" i="1" s="1"/>
  <c r="G62" i="1"/>
  <c r="G61" i="1"/>
  <c r="G60" i="1" s="1"/>
  <c r="G53" i="1"/>
  <c r="G52" i="1"/>
  <c r="G50" i="1"/>
  <c r="G49" i="1"/>
  <c r="G48" i="1" s="1"/>
  <c r="G45" i="1"/>
  <c r="G44" i="1"/>
  <c r="G40" i="1"/>
  <c r="G39" i="1"/>
  <c r="G34" i="1"/>
  <c r="G33" i="1" s="1"/>
  <c r="G27" i="1"/>
  <c r="G26" i="1" s="1"/>
  <c r="G24" i="1"/>
  <c r="G23" i="1" s="1"/>
  <c r="G19" i="1"/>
  <c r="G133" i="1" l="1"/>
  <c r="G132" i="1" s="1"/>
  <c r="G131" i="1" s="1"/>
  <c r="G372" i="1"/>
  <c r="G371" i="1" s="1"/>
  <c r="G370" i="1" s="1"/>
  <c r="G43" i="1"/>
  <c r="G42" i="1" s="1"/>
  <c r="G41" i="1" s="1"/>
  <c r="G65" i="1"/>
  <c r="G112" i="1"/>
  <c r="G111" i="1" s="1"/>
  <c r="G243" i="1"/>
  <c r="G242" i="1" s="1"/>
  <c r="G241" i="1" s="1"/>
  <c r="G240" i="1" s="1"/>
  <c r="G385" i="1"/>
  <c r="G384" i="1" s="1"/>
  <c r="G383" i="1" s="1"/>
  <c r="G382" i="1" s="1"/>
  <c r="G88" i="1"/>
  <c r="G38" i="1"/>
  <c r="G37" i="1" s="1"/>
  <c r="G32" i="1" s="1"/>
  <c r="G51" i="1"/>
  <c r="G103" i="1"/>
  <c r="G102" i="1" s="1"/>
  <c r="G101" i="1" s="1"/>
  <c r="G160" i="1"/>
  <c r="G159" i="1" s="1"/>
  <c r="G142" i="1" s="1"/>
  <c r="G125" i="1" s="1"/>
  <c r="G355" i="1"/>
  <c r="G354" i="1" s="1"/>
  <c r="G414" i="1"/>
  <c r="G413" i="1" s="1"/>
  <c r="G412" i="1" s="1"/>
  <c r="G47" i="1"/>
  <c r="G46" i="1" s="1"/>
  <c r="G323" i="1"/>
  <c r="G322" i="1" s="1"/>
  <c r="G330" i="1"/>
  <c r="G329" i="1" s="1"/>
  <c r="G328" i="1" s="1"/>
  <c r="G396" i="1"/>
  <c r="G395" i="1"/>
  <c r="G394" i="1" s="1"/>
  <c r="G393" i="1" s="1"/>
  <c r="G278" i="1"/>
  <c r="G277" i="1" s="1"/>
  <c r="G276" i="1" s="1"/>
  <c r="G190" i="1"/>
  <c r="G186" i="1" s="1"/>
  <c r="G185" i="1" s="1"/>
  <c r="G184" i="1" s="1"/>
  <c r="G168" i="1"/>
  <c r="G167" i="1" s="1"/>
  <c r="G166" i="1" s="1"/>
  <c r="G165" i="1" s="1"/>
  <c r="G22" i="1"/>
  <c r="G21" i="1" s="1"/>
  <c r="G82" i="1"/>
  <c r="D46" i="2"/>
  <c r="D33" i="2"/>
  <c r="D41" i="2"/>
  <c r="G18" i="1"/>
  <c r="G210" i="1"/>
  <c r="G209" i="1" s="1"/>
  <c r="G208" i="1" s="1"/>
  <c r="G202" i="1" s="1"/>
  <c r="G344" i="1"/>
  <c r="G340" i="1" s="1"/>
  <c r="G339" i="1" s="1"/>
  <c r="G56" i="1"/>
  <c r="G55" i="1" s="1"/>
  <c r="G54" i="1" s="1"/>
  <c r="G424" i="1"/>
  <c r="G423" i="1" s="1"/>
  <c r="G258" i="1"/>
  <c r="G257" i="1" s="1"/>
  <c r="G256" i="1" s="1"/>
  <c r="G364" i="1"/>
  <c r="G353" i="1" s="1"/>
  <c r="G87" i="1" l="1"/>
  <c r="G31" i="1"/>
  <c r="G375" i="1"/>
  <c r="G255" i="1"/>
  <c r="G248" i="1" s="1"/>
  <c r="D36" i="2"/>
  <c r="G17" i="1"/>
  <c r="G16" i="1"/>
  <c r="G15" i="1" s="1"/>
  <c r="G14" i="1" s="1"/>
  <c r="G13" i="1" l="1"/>
</calcChain>
</file>

<file path=xl/sharedStrings.xml><?xml version="1.0" encoding="utf-8"?>
<sst xmlns="http://schemas.openxmlformats.org/spreadsheetml/2006/main" count="2278" uniqueCount="412">
  <si>
    <t xml:space="preserve"> Глушковского района Курской области</t>
  </si>
  <si>
    <t>Ведомственная структура расходов бюджета  муниципального района " Глушковский район" Курской области   на 2015 год</t>
  </si>
  <si>
    <t>тыс.руб.</t>
  </si>
  <si>
    <t xml:space="preserve"> Наименование</t>
  </si>
  <si>
    <t>ГРБС</t>
  </si>
  <si>
    <t>РЗ</t>
  </si>
  <si>
    <t>ПР</t>
  </si>
  <si>
    <t>ЦСР</t>
  </si>
  <si>
    <t>ВР</t>
  </si>
  <si>
    <t>3</t>
  </si>
  <si>
    <t>4</t>
  </si>
  <si>
    <t>5</t>
  </si>
  <si>
    <t>6</t>
  </si>
  <si>
    <t>ВСЕГО РАСХОДОВ</t>
  </si>
  <si>
    <t>Администрация Глушковского района    Курской области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</si>
  <si>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</si>
  <si>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</si>
  <si>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</si>
  <si>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</si>
  <si>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</si>
  <si>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функционирования главы муниципального образования</t>
  </si>
  <si>
    <t>71 0 0000</t>
  </si>
  <si>
    <t>Глава муниципального образования</t>
  </si>
  <si>
    <t>71 1 0000</t>
  </si>
  <si>
    <t>Обеспечение деятельности и выполнение функций органов местного самоуправления</t>
  </si>
  <si>
    <t>71 1 1402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</si>
  <si>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</si>
  <si>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</si>
  <si>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</si>
  <si>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</si>
  <si>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представительного органа муниципального образования</t>
  </si>
  <si>
    <t>75 0 0000</t>
  </si>
  <si>
    <t>Председатель представительного органа муниципального образования</t>
  </si>
  <si>
    <t>75 1 0000</t>
  </si>
  <si>
    <t>75 1 1402</t>
  </si>
  <si>
    <t>Аппарат  представительного органа  муниципального образования</t>
  </si>
  <si>
    <t>75 3 0000</t>
  </si>
  <si>
    <t>75 3 1402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</si>
  <si>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</si>
  <si>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</si>
  <si>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</si>
  <si>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</si>
  <si>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</si>
  <si>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 </t>
  </si>
  <si>
    <t>04</t>
  </si>
  <si>
    <t>Муниципальная программа Глушковского района Курской области «Социальная поддержка граждан в Глушковском районе Курской области»</t>
  </si>
  <si>
    <t>02 0 0000</t>
  </si>
  <si>
    <t>Подпрограмма  "Улучшение демографической ситуации, совершенствование социальной поддержки  семьи и детей" муниципальной программы  Глушковского района Курской области «Социальная поддержка граждан в Глушковском районе Курской области»</t>
  </si>
  <si>
    <t>02 2 0000</t>
  </si>
  <si>
    <t>Содержание работников, осуществляющих переданные государственные полномочия по организации и осуществлению деятельности по опеке и попечительству</t>
  </si>
  <si>
    <t>02 2 1317</t>
  </si>
  <si>
    <t xml:space="preserve"> Подпрограмма «Управление муниципальной программой и обеспечение условий реализации» муниципальной программы Глушковского района Курской области «Социальная поддержка граждан в Глушковском районе Курской области»</t>
  </si>
  <si>
    <t>02 3 0000</t>
  </si>
  <si>
    <t>Содержание работников, осуществляющих переданные государственные полномочия в сфере социальной защиты</t>
  </si>
  <si>
    <t>02 3 1322</t>
  </si>
  <si>
    <t>Муниципальная программа Глушковского района Курской области «Сохранение и развитие архивного дела в Глушковском  районе Курской области ».</t>
  </si>
  <si>
    <t>10 0 0000</t>
  </si>
  <si>
    <t xml:space="preserve">Подпрограмма "Организация хранения, комплектования и использования документов Архивного фонда Курской области и иных архивных документов" муниципальной программы Глушковского района Курской области "Сохранение и развитие архивного дела в Глушковском районе Курской области"
</t>
  </si>
  <si>
    <t>10 1 0000</t>
  </si>
  <si>
    <t>Осуществление отдельных государственных полномочий в сфере архивного дела</t>
  </si>
  <si>
    <t>10 1 1336</t>
  </si>
  <si>
    <t>Муниципальная программа Глушковского района Курской области «Комплексная межведомственная программа по профилактике преступлений и иных правонарушений в  Глушковском районе Курской области на 2015-2020 г.г.».</t>
  </si>
  <si>
    <t>12 0 0000</t>
  </si>
  <si>
    <t>Подпрограмма «Управление муниципальной программой и обеспечение условий реализации» муниципальной программы Глушковского района Курской области «Комплексная межведомственная программа по профилактике преступлений и иных правонарушений в  Глушковском районе Курской области на 2015-2020 г.г.»</t>
  </si>
  <si>
    <t>12 2 0000</t>
  </si>
  <si>
    <t>Осуществление отдельных государственных полномочий по обеспечению деятельности комиссий по делам несовершеннолетних и защите их прав</t>
  </si>
  <si>
    <t>12 2 1318</t>
  </si>
  <si>
    <t>Осуществление отдельных государственных полномочий по организации и обеспечению деятельности административных комиссий</t>
  </si>
  <si>
    <t>12 2 1348</t>
  </si>
  <si>
    <t>Обеспечение функционирования местных администраций</t>
  </si>
  <si>
    <t>73 0 0000</t>
  </si>
  <si>
    <t>Обеспечение деятельности  органов местного самоуправления</t>
  </si>
  <si>
    <t>73 1 0000</t>
  </si>
  <si>
    <t>Обеспечение деятельности администрации муниципального образования</t>
  </si>
  <si>
    <t>73 1 1402</t>
  </si>
  <si>
    <t>Непрограммная деятельность органов местного самоуправления</t>
  </si>
  <si>
    <t>77 0 0000</t>
  </si>
  <si>
    <t>Непрограммные расходы органов местного самоуправления</t>
  </si>
  <si>
    <t>77 2 0000</t>
  </si>
  <si>
    <t>Осуществление отдельных государственных полномочий в сфере трудовых отношений</t>
  </si>
  <si>
    <t>77 2 1331</t>
  </si>
  <si>
    <t>Судебная система</t>
  </si>
  <si>
    <t>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</si>
  <si>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</si>
  <si>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77 2 5120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</si>
  <si>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</si>
  <si>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06</t>
  </si>
  <si>
    <t>Обеспечение деятельности контрольно-счетных органов муниципального образования</t>
  </si>
  <si>
    <t>74 0 0000</t>
  </si>
  <si>
    <t>Руководитель контрольно-счетного органа  муниципального образования</t>
  </si>
  <si>
    <t>74 1 0000</t>
  </si>
  <si>
    <t>74 1 1402</t>
  </si>
  <si>
    <t>Обеспечение проведения выборов и референдумов</t>
  </si>
  <si>
    <t>07</t>
  </si>
  <si>
    <t>Организация и проведение выборов и референдумов</t>
  </si>
  <si>
    <t>77 3 0000</t>
  </si>
  <si>
    <t>Подготовка и проведение выборов</t>
  </si>
  <si>
    <t>77 3 1441</t>
  </si>
  <si>
    <t>Резервные фонды</t>
  </si>
  <si>
    <t>11</t>
  </si>
  <si>
    <t>Резервные фонды органов местного самоуправления</t>
  </si>
  <si>
    <t>78 0 0000</t>
  </si>
  <si>
    <t/>
  </si>
  <si>
    <t>78 1 0000</t>
  </si>
  <si>
    <t>Резервный фонд местной администрации</t>
  </si>
  <si>
    <t>78 1 1403</t>
  </si>
  <si>
    <t>Другие общегосударственные вопросы</t>
  </si>
  <si>
    <t>13</t>
  </si>
  <si>
    <t>Муниципальная программа  Глушковского района Курской области «Социальная поддержка граждан в Глушковском   районе Курской области».</t>
  </si>
  <si>
    <t>Мероприятия в области улучшения демографической ситуации, совершенствования социальной поддержки семьи и детей</t>
  </si>
  <si>
    <t>02 2 1474</t>
  </si>
  <si>
    <t>Подпрограмма "Управление муниципальной программой и обеспечение условий реализации" муниципальной программы Глушковского района Курской области «Социальная поддержка граждан в Глушковском   районе Курской области»</t>
  </si>
  <si>
    <t>Оказание финансовой поддержки общественным организациям ветеранов войны, труда, Вооруженных Сил и правоохранительных органов</t>
  </si>
  <si>
    <t>02 3 1320</t>
  </si>
  <si>
    <t>Предоставление субсидий бюджетным, автономным учреждениям и иным некоммерческим организациям</t>
  </si>
  <si>
    <t>600</t>
  </si>
  <si>
    <t>Оказание финансовой поддержки общественным организациям инвалидов</t>
  </si>
  <si>
    <t>02 3 1471</t>
  </si>
  <si>
    <t>Муниципальная программа  Глушковского района Курской области «Развитие муниципальной службы в Глушковском районе Курской области на 2015-2017 г.г.»</t>
  </si>
  <si>
    <t>09 0 0000</t>
  </si>
  <si>
    <t>Подпрограмма «Реализация мероприятий, направленных на развитие муниципальной службы» муниципальной программы Глушковского района Курской области «Развитие муниципальной службы в Глушковском районе Курской области на 2015-2017 г.г.»</t>
  </si>
  <si>
    <t>09 1 0000</t>
  </si>
  <si>
    <t>Мероприятия, направленные на развитие муниципальной службы</t>
  </si>
  <si>
    <t>09 1 1437</t>
  </si>
  <si>
    <t>Муниципальная программа Глушковского района Курской области "Организация деятельности органов ЗАГС Глушковского района Курской области на 2015-2018 г.г."</t>
  </si>
  <si>
    <t>18 0 0000</t>
  </si>
  <si>
    <t>Подпрограмма "Повышение эффективности организации деятельности органов ЗАГС Глушковского района Курской области" муниципальной программы Глушковского района Курской области "Организация деятельности органов ЗАГС Глушковского района Курской области на 2015-2018 г.г."</t>
  </si>
  <si>
    <t>18 1 0000</t>
  </si>
  <si>
    <t xml:space="preserve">Осуществление переданных органам государственной власти субъектов Российской Федерации в соответствии с пунктом 1 статьи 4 Федерального закона «Об актах гражданского состояния» полномочий Российской Федерации на государственную регистрацию актов гражданского состояния </t>
  </si>
  <si>
    <t>18 1 5931</t>
  </si>
  <si>
    <t>Реализация государственных функций, связанных с общегосударственным управлением</t>
  </si>
  <si>
    <t>76 0 0000</t>
  </si>
  <si>
    <t>Выполнение других обязательств муниципального образования</t>
  </si>
  <si>
    <t>76 1 0000</t>
  </si>
  <si>
    <t>Выполнение других (прочих) обязательств органа местного самоуправления</t>
  </si>
  <si>
    <t>76 1 1404</t>
  </si>
  <si>
    <t>Расходы на обеспечение деятельности (оказание услуг) муниципальных учреждений</t>
  </si>
  <si>
    <t>77 2 1401</t>
  </si>
  <si>
    <t>Реализация мероприятий по распространению официальной информации</t>
  </si>
  <si>
    <t>77 2 1439</t>
  </si>
  <si>
    <t>Содержание работников, осуществляющих  реализацию заключенных соглашений по передаче полномочий от муниципального района сельским поселениям</t>
  </si>
  <si>
    <t>77 2 1481</t>
  </si>
  <si>
    <t>Межбюджетные трансферты</t>
  </si>
  <si>
    <t>500</t>
  </si>
  <si>
    <t>Резервные фонды исполнительных органов государственной власти</t>
  </si>
  <si>
    <t>84 0 0000</t>
  </si>
  <si>
    <t>84 1 0000</t>
  </si>
  <si>
    <t>Резервный фонд  Администрации Курской области</t>
  </si>
  <si>
    <t>84 1 1003</t>
  </si>
  <si>
    <t>Социальное обеспечение и иные выплаты населению</t>
  </si>
  <si>
    <t>300</t>
  </si>
  <si>
    <t>Национальная экономика</t>
  </si>
  <si>
    <t>Транспорт</t>
  </si>
  <si>
    <t>08</t>
  </si>
  <si>
    <t>Муниципальная программа Глушковского района Курской области «Развитие транспортной системы, обеспечение перевозки пассажиров в Глушковском районе Курской области  и безопасности дорожного движения»</t>
  </si>
  <si>
    <t>11 0 0000</t>
  </si>
  <si>
    <t>Подпрограмма "Развитие пассажирских перевозок в Глушковском районе Курской области" муниципальной программы Глушковского района Курской области «Развитие транспортной системы, обеспечение перевозки пассажиров в Глушковском районе Курской области и безопасности дорожного движения »</t>
  </si>
  <si>
    <t>11 2 0000</t>
  </si>
  <si>
    <t>Отдельные мероприятия по другим видам транспорта</t>
  </si>
  <si>
    <t>11 2 1426</t>
  </si>
  <si>
    <t>Дорожное хозяйство (дорожные фонды)</t>
  </si>
  <si>
    <t>09</t>
  </si>
  <si>
    <t>Подпрограмма «Развитие сети автомобильных дорог  Глушковского района Курской области» муниципальной программы Глушковского района Курской области «Развитие транспортной системы, обеспечение перевозки пассажиров в Глушковском районе Курской области и безопасности дорожного движения»</t>
  </si>
  <si>
    <t>11 1 0000</t>
  </si>
  <si>
    <t xml:space="preserve"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 </t>
  </si>
  <si>
    <t>11 1 1422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</si>
  <si>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</si>
  <si>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</si>
  <si>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Строительство (реконструкция) автомобильных дорог общего пользования местного значения </t>
  </si>
  <si>
    <t>11 1 1423</t>
  </si>
  <si>
    <t>Капитальный ремонт, ремонт и содержание автомобильных дорог общего пользования местного значения</t>
  </si>
  <si>
    <t>11 1 1424</t>
  </si>
  <si>
    <t>Межевание автомобильных дорог общего пользования местного значения, проведение кадастровых работ</t>
  </si>
  <si>
    <t>11 1 1425</t>
  </si>
  <si>
    <t>Другие вопросы в области национальной экономики</t>
  </si>
  <si>
    <t>12</t>
  </si>
  <si>
    <t>Муниципальная программа Глушковского района Курской области  «Управление муниципальным имуществом и земельными ресурсами Глушковского района Курской области»</t>
  </si>
  <si>
    <t>04 0 0000</t>
  </si>
  <si>
    <t>Подпрограмма «Повышение эффективности управления муниципальным имуществом и земельными ресурсами» муниципальной программы Глушковского района Курской области «Управление муниципальным имуществом и земельными ресурсами Глушковского района Курской области»</t>
  </si>
  <si>
    <t>04 1 0000</t>
  </si>
  <si>
    <t xml:space="preserve">Проведение муниципальной политики в области имущественных и земельных отношений </t>
  </si>
  <si>
    <t>04 1 1470</t>
  </si>
  <si>
    <t>Муниципальная программа Глушковского района Курской области  «Энергосбережение и повышение энергетической эффективности в Глушковском районе Курской области»</t>
  </si>
  <si>
    <t>05 0 0000</t>
  </si>
  <si>
    <t>Подпрограмма «Энергосбережение в МО» муниципальной программы Глушковского района Курской области «Энергосбережение и повышение энергетической эффективности в Глушковском районе Курской области»</t>
  </si>
  <si>
    <t>05 1 0000</t>
  </si>
  <si>
    <t>Мероприятия в области энергосбережения</t>
  </si>
  <si>
    <t>05 1 1434</t>
  </si>
  <si>
    <t>Муниципальная программа Глушковского района Курской области "Обеспечение доступным и комфортным жильем и коммунальными услугами граждан в Глушковском  районе Курской области на 2015-2020 г.г."</t>
  </si>
  <si>
    <t>07 0 0000</t>
  </si>
  <si>
    <t>Подпрограмма «Создание условий для обеспечения доступным и комфортным жильем граждан Глушковского района Курской области» муниципальной программы «Обеспечение доступным и комфортным жильем и коммунальными услугами граждан в Глушковском районе Курской области на 2015-2020 г.г.»</t>
  </si>
  <si>
    <t>07 2 0000</t>
  </si>
  <si>
    <t>Мероприятия по  разработке документов территориального планирования и градостроительного зонирования</t>
  </si>
  <si>
    <t>07 2 1416</t>
  </si>
  <si>
    <t>Муниципальная программа Глушковского района Курской области "Развитие экономики муниципального района "Глушковский  район" Курской области на 2015-2020 г.г."</t>
  </si>
  <si>
    <t>15 0 0000</t>
  </si>
  <si>
    <t>Подпрограмма «Создание благоприятных условий для привлечения инвестиций в экономику Глушковского района Курской области» муниципальной программы Глушковского района Курской области «Развитие экономики муниципального района "Глушковский район" Курской области на 2015-2020 г.г.»</t>
  </si>
  <si>
    <t>15 1 0000</t>
  </si>
  <si>
    <t>Создание благоприятных условий для привлечения инвестиций в экономику МО и формирование благоприятного инвестиционного климата</t>
  </si>
  <si>
    <t>15 1 1480</t>
  </si>
  <si>
    <t>Разработка документов территориального планирования и градостроительного зонирования</t>
  </si>
  <si>
    <t>77 2 1149</t>
  </si>
  <si>
    <t>77 2 1416</t>
  </si>
  <si>
    <t>Жилищно-коммунальное хозяйство</t>
  </si>
  <si>
    <t>Коммунальное хозяйство</t>
  </si>
  <si>
    <t xml:space="preserve"> Муниципальная программа  Глушковского района Курской области   «Охрана окружающей среды  в муниципальном образовании «Глушковский  район»  Курской области  на  2015-2020 г.г.»</t>
  </si>
  <si>
    <t>06 0 0000</t>
  </si>
  <si>
    <t>Подпрограмма «Экология и чистая вода  в Глушковском районе Курской области» муниципальной программы  Глушковского района Курской области «Охрана окружающей среды в муниципальном образовании «Глушковский район» Курской области на 2015-2020 г.г»</t>
  </si>
  <si>
    <t>06 1 0000</t>
  </si>
  <si>
    <t>Обеспечение населения экологически чистой питьевой водой</t>
  </si>
  <si>
    <t>06 1 1342</t>
  </si>
  <si>
    <t>Мероприятия по обеспечению населения экологически чистой питьевой водой</t>
  </si>
  <si>
    <t>06 1 1427</t>
  </si>
  <si>
    <t>Муниципальная программа  Глушковского района Курской области  «Обеспечение доступным и комфортным жильем и коммунальными услугами граждан  в Глушковском районе  Курской области на 2015-2020 г.г.»</t>
  </si>
  <si>
    <t>Подпрограмма «Создание условий для обеспечения доступным и комфортным жильем граждан Глушковского района Курской области » муниципальной программы  Глушковского района  Курской области программа  «Обеспечение доступным и комфортным жильем и коммунальными услугами граждан в Глушковском районе  Курской области на 2015-2020 г.г.»</t>
  </si>
  <si>
    <t xml:space="preserve">Создание условий для развития социальной и инженерной инфраструктуры муниципальных образований </t>
  </si>
  <si>
    <t>07 2 1417</t>
  </si>
  <si>
    <t>Благоустройство</t>
  </si>
  <si>
    <t>Подпрограмма «Обеспечение качественными услугами ЖКХ населения  Глушковского  района   Курской области» муниципальной  программы  Глушковского района Курской области «Обеспечение доступным и комфортным жильем и коммунальными услугами граждан  в Глушковском районе  Курской области на 2015-2020 г.г.</t>
  </si>
  <si>
    <t>07 1 0000</t>
  </si>
  <si>
    <t>Мероприятия по благоустройству</t>
  </si>
  <si>
    <t>07 1 1433</t>
  </si>
  <si>
    <t>Мероприятия по сбору и удалению твердых и жидких бытовых отходов</t>
  </si>
  <si>
    <t>07 1 1457</t>
  </si>
  <si>
    <t>Образование</t>
  </si>
  <si>
    <t xml:space="preserve">Молодежная политика  и оздоровление детей </t>
  </si>
  <si>
    <t>Муниципальная программа Глушковского района Курской области «Повышение эффективности работы с молодежью, организация отдыха и оздоровления детей, развитие физической культуры и спорта»</t>
  </si>
  <si>
    <t>08 0 0000</t>
  </si>
  <si>
    <t>Подпрограмма "Повышение эффективности реализации молодежной политики" муниципальной программы Глушковского района Курской области «Повышение эффективности работы с молодежью, организация отдыха и оздоровления детей, развитие физической культуры и спорта»</t>
  </si>
  <si>
    <t>08 1 0000</t>
  </si>
  <si>
    <t>Реализация мероприятий в сфере молодежной политики</t>
  </si>
  <si>
    <t>08 1 1414</t>
  </si>
  <si>
    <t>Подпрограмма «Оздоровление и отдых детей» муниципальной  программы Глушковского района Курской области «Повышение эффективности работы с молодежью, организация отдыха и оздоровления детей, развитие физической культуры и спорта»</t>
  </si>
  <si>
    <t>08 3 0000</t>
  </si>
  <si>
    <t>Организация отдыха детей в каникулярное время</t>
  </si>
  <si>
    <t>08 3 1354</t>
  </si>
  <si>
    <t xml:space="preserve">Средства муниципального образования на развитие системы оздоровления и отдыха детей </t>
  </si>
  <si>
    <t>08 3 1458</t>
  </si>
  <si>
    <t>Культура , кинематография</t>
  </si>
  <si>
    <t>Культура</t>
  </si>
  <si>
    <t>Муниципальная программа Глушковского района Курской области "Развитие культуры в Глушковском районе Курской области"</t>
  </si>
  <si>
    <t>01 0 0000</t>
  </si>
  <si>
    <t>Подпрограмма "Наследие" муниципальной программы Глушковского района Курской области "Развитие культуры в Глушковском районе Курской области"</t>
  </si>
  <si>
    <t>01 2 0000</t>
  </si>
  <si>
    <t>Осуществление переданных полномочий муниципального района по организации библиотечного обслуживания населения, комплектованию и обеспечению сохранности библиотечных фондов библиотек поселения</t>
  </si>
  <si>
    <t>01 2 1497</t>
  </si>
  <si>
    <t>Социальная политика</t>
  </si>
  <si>
    <t>10</t>
  </si>
  <si>
    <t>Пенсионное обеспечение</t>
  </si>
  <si>
    <t>Муниципальная программа Глушковского района Курской области «Социальная поддержка граждан в Глушковском   районе Курской области».</t>
  </si>
  <si>
    <t>Подпрограмма «Развитие мер социальной поддержки отдельных категорий граждан» муниципальной программы Глушковского района Курской области «Социальная поддержка граждан в Глушковском районе Курской области»</t>
  </si>
  <si>
    <t>02 1 0000</t>
  </si>
  <si>
    <t xml:space="preserve">Выплата пенсий за выслугу лет и доплат к пенсиям муниципальных служащих </t>
  </si>
  <si>
    <t xml:space="preserve">10 </t>
  </si>
  <si>
    <t>02 1 1445</t>
  </si>
  <si>
    <t>Социальное обеспечение населения</t>
  </si>
  <si>
    <t>Подпрограмма "Развитие мер социальной поддержки отдельных категорий граждан " муниципальной программы Глушковского района Курской области «Социальная поддержка граждан в Глушковском   районе Курской области»</t>
  </si>
  <si>
    <t>Ежемесячное пособие на ребенка</t>
  </si>
  <si>
    <t>02 1 1113</t>
  </si>
  <si>
    <t>Обеспечение мер социальной поддержки реабилитированных лиц и лиц, признанных пострадавшими от политических репрессий</t>
  </si>
  <si>
    <t>02 1 1117</t>
  </si>
  <si>
    <t>Предоставление социальной поддержки отдельным категориям граждан по обеспечению продовольственными товарами</t>
  </si>
  <si>
    <t>02 1 1118</t>
  </si>
  <si>
    <t>Обеспечение  мер  социальной  поддержки  ветеранов  труда</t>
  </si>
  <si>
    <t>02 1 1315</t>
  </si>
  <si>
    <t>Обеспечение  мер  социальной  поддержки труженников тыла</t>
  </si>
  <si>
    <t>02 1 1316</t>
  </si>
  <si>
    <t>Физическая культура  и спорт</t>
  </si>
  <si>
    <t xml:space="preserve">Физическая культура  </t>
  </si>
  <si>
    <t>Муниципальная программа Глушковского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спорта»</t>
  </si>
  <si>
    <t>Подпрограмма «Реализация муниципальной политики в сфере физической культуры и спорта» муниципальной программы Глушковского района Курской области «Повышение эффективности работы с молодежью, организация отдыха и оздоровления детей, развитие физической культуры и спорта»</t>
  </si>
  <si>
    <t>08 2 0000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</si>
  <si>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</si>
  <si>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08 2 1406</t>
  </si>
  <si>
    <t>Создание условий для успешного выступления спортсменов муниципального образования на областных спортивных соревнованиях и развития спортивного резерва</t>
  </si>
  <si>
    <t>04 1 1407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</si>
  <si>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</si>
  <si>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</si>
  <si>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Муниципальная программа Глушковского района Курской области «Повышение эффективности управления финансами  Глушковского района Курской области (2015-2017 г.г.)» 
</t>
  </si>
  <si>
    <t>14 0 0000</t>
  </si>
  <si>
    <t>Подпрограмма "Управление муниципальным  долгом Глушковского района Курской области" муниципальной  программы Глушковского района Курской области "Повышение эффективности управления финансами Глушковского района Курской области (2015-2017 г.г.)"</t>
  </si>
  <si>
    <t>14 1 0000</t>
  </si>
  <si>
    <t>Обслуживание муниципального долга</t>
  </si>
  <si>
    <t>14 1 1465</t>
  </si>
  <si>
    <t>Обслуживание государственного (муниципального) долга</t>
  </si>
  <si>
    <t>700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</si>
  <si>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</si>
  <si>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</si>
  <si>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</si>
  <si>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«Эффективная система межбюджетных отношений Глушковского района Курской области» муниципальной программы Глушковского района Курской области "Повышение эффективности управления финансами Глушковского района Курской области (2015-2017 г.г.)"</t>
  </si>
  <si>
    <t>14 2 0000</t>
  </si>
  <si>
    <t>Выравнивание бюджетной обеспеченности поселений из районного фонда финансовой поддержки за счет средств областного бюджета</t>
  </si>
  <si>
    <t>14 2 1345</t>
  </si>
  <si>
    <t>Выравнивание бюджетной обеспеченности поселений из районного фонда финансовой поддержки за счет средств бюджета муниципального района</t>
  </si>
  <si>
    <t>14 2 1466</t>
  </si>
  <si>
    <t xml:space="preserve">Отдел образования Администрации Глушковского района Курской области </t>
  </si>
  <si>
    <t>004</t>
  </si>
  <si>
    <t>Муниципальная программа Глушковского района Курской области  "Энергосбережение и повышение энергетической эффективности  Глушковского района Курской области на период 2010-2015 г.г. и на перспективу до 2020 г."</t>
  </si>
  <si>
    <t>Подпрограмма "Энергосбережение в муниципальном образовании "Глушковский район" Курской области" муниципальной программы Глушковского района Курской области "Энергосбережение и повышение энергетической эффективности  Глушковского района Курской области на период 2010-2015 г.г. и на перспективу до 2020 г."</t>
  </si>
  <si>
    <t>Дошкольное образование</t>
  </si>
  <si>
    <t>Муниципальная программа Глушковского района Курской области "Развитие образования в Глушковском районе Курской области"</t>
  </si>
  <si>
    <t>03 0 0000</t>
  </si>
  <si>
    <t>Подпрограмма "Развитие дошкольного и общего образования детей" муниципальной программы Глушковского района Курской области "Развитие образования в Глушковском районе Курской области"</t>
  </si>
  <si>
    <t>03 1 0000</t>
  </si>
  <si>
    <t>Расходы на проведение капитального ремонта муниципальных дошкольных образовательных организаций</t>
  </si>
  <si>
    <t>01 1 1301</t>
  </si>
  <si>
    <t>Расходы на приобретение оборудования для базовых детских садов в рамках реализации комплексных программ поддержки развития дошкольных образовательных организаций Курской области</t>
  </si>
  <si>
    <t>01 1 1302</t>
  </si>
  <si>
    <t>Приобретение оборудования для базовых детских садов в рамках реализации комплексных программ поддержки развития дошкольных образовательных организаций Курской области</t>
  </si>
  <si>
    <t>03 1 1302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</si>
  <si>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услуг, осуществляемых из местных бюджетов)</t>
  </si>
  <si>
    <t>03 1 1303</t>
  </si>
  <si>
    <t>03 1 1401</t>
  </si>
  <si>
    <t>Средства муниципальных образований на проведение капитального ремонта муниципальных образовательных организаций</t>
  </si>
  <si>
    <t>01 1 1410</t>
  </si>
  <si>
    <t>Средства муниципальных образований на приобретение оборудования для базовых детских садов в рамках реализации комплексных программ поддержки развития дошкольных образовательных организаций Курской области</t>
  </si>
  <si>
    <t>03 1 1448</t>
  </si>
  <si>
    <t>Общее образование</t>
  </si>
  <si>
    <t>Проведение мероприятий в области образования</t>
  </si>
  <si>
    <t>03 1 1242</t>
  </si>
  <si>
    <t>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</si>
  <si>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03 1 1304</t>
  </si>
  <si>
    <t>Расходы на  проведение капитального ремонта муниципальных образовательных организаций</t>
  </si>
  <si>
    <t>03 1 1305</t>
  </si>
  <si>
    <t>Расходы  на предоставление мер социальной поддержки  работникам муниципальных образовательных организаций</t>
  </si>
  <si>
    <t>03 1 1306</t>
  </si>
  <si>
    <t>01 1 1306</t>
  </si>
  <si>
    <t>Расходы на приобретение оборудования для школьных столовых в рамках комплекса мер по модернизации общего образоавния</t>
  </si>
  <si>
    <t>03 1 1308</t>
  </si>
  <si>
    <t>Дополнительное финансирование мероприятий по организации питания обучающихся из малообеспеченных и многодетных семей, а также обучающихся в специальных (коррекционных) классах муниципальных общеобразовательных организаций</t>
  </si>
  <si>
    <t>03 1 1309</t>
  </si>
  <si>
    <t>Ежемесячное денежное вознаграждение за классное руководство</t>
  </si>
  <si>
    <t>03 1 1311</t>
  </si>
  <si>
    <t>Проведение мероприятий по формированию сети базовых образовательных учреждений, реализующих образовательные программы общего образования, обеспечивающих совместное обучение инвалидов и лиц, не имеющих нарушений развития</t>
  </si>
  <si>
    <t>03 1 1359</t>
  </si>
  <si>
    <t>Средства муниципальных образований   на предоставление мер социальной поддержки  работникам муниципальных образовательных организаций</t>
  </si>
  <si>
    <t>03 1 1409</t>
  </si>
  <si>
    <t>03 1 1410</t>
  </si>
  <si>
    <t>Средства муниципальных образований на приобретение оборудования для школьных столовых в рамках комплекса мер по модернизации общего образования</t>
  </si>
  <si>
    <t>03 1 1411</t>
  </si>
  <si>
    <t>Средства муниципальных образований на дополнительное финансирование мероприятий по организации питания обучающихся муниципальных образовательных организаций</t>
  </si>
  <si>
    <t>03 1 1412</t>
  </si>
  <si>
    <t>Средства муниципальных образований на проведение мероприятий по формированию сети базовых образовательных учреждений, реализующих образовательные программы общего образования, обеспечивающих совместное обучение инвалидов и лиц, не имеющих нарушений развития</t>
  </si>
  <si>
    <t>03 1 1452</t>
  </si>
  <si>
    <t>Обеспечение доступности качественного образования</t>
  </si>
  <si>
    <t>03 1 1453</t>
  </si>
  <si>
    <t>03 1 1462</t>
  </si>
  <si>
    <t>Подпрограмма "Развитие дополнительного образования и системы воспитания детей" муниципальной программы Глушковского района Курской области "Развитие образования в Глушковском районе Курской области"</t>
  </si>
  <si>
    <t>03 2 0000</t>
  </si>
  <si>
    <t>03 2 1401</t>
  </si>
  <si>
    <t>Подпрограмма «Повышение безопасности дорожного движения в Глушковском районе Курской области» муниципальной программы Глушковского района Курской области «Развитие транспортной системы, обеспечение перевозки пассажиров в Глушковском районе Курской области и безопасности дорожного движения»</t>
  </si>
  <si>
    <t>11 3 0000</t>
  </si>
  <si>
    <t>Обеспечение безопасности дорожного движения на автомобильных дорогах местного значения</t>
  </si>
  <si>
    <t>11 3 1459</t>
  </si>
  <si>
    <t>Повышение правового сознания и предупреждение опасного поведения участников дорожного движения</t>
  </si>
  <si>
    <t>11 3 1477</t>
  </si>
  <si>
    <t>08 3 1401</t>
  </si>
  <si>
    <t xml:space="preserve">Расходы на выплаты персоналу в целях обеспечения выполнения функций органами местного самоуправления, казенными учреждениями </t>
  </si>
  <si>
    <t>Другие вопросы в области образования</t>
  </si>
  <si>
    <t>Подпрограмма «Управление муниципальной программой и обеспечение условий реализации» муниципальной программы Глушковского района курской области «Развитие образования в Глушковском районе Курской области»</t>
  </si>
  <si>
    <t>03 4 0000</t>
  </si>
  <si>
    <t>Содержание работников, осуществляющих переданные государственные полномочия по выплате компенсации части родительской платы</t>
  </si>
  <si>
    <t>03 4 1312</t>
  </si>
  <si>
    <t>03 4 1401</t>
  </si>
  <si>
    <t>Прочие расходы в области образования</t>
  </si>
  <si>
    <t>03 4 1447</t>
  </si>
  <si>
    <t xml:space="preserve">Осуществление отдельных государственных полномочий  по финансовому обеспечению мер социальной поддержки на предоставление компенсации расходов на оплату жилых помещений, отопления и освещения работникам муниципальных образовательных организаций </t>
  </si>
  <si>
    <t>03 1 1307</t>
  </si>
  <si>
    <t>03 2 1307</t>
  </si>
  <si>
    <t xml:space="preserve">Охрана семьи и детства </t>
  </si>
  <si>
    <t>Подпрограмма «Улучшение демографической ситуации, совершенствование социальной поддержки семьи и детей» муниципальной программы Глушковского района Курской области  «Социальная поддержка граждан в Глушковском районе Курской области»</t>
  </si>
  <si>
    <t>Содержание ребенка в семье опекуна и приемной семье, а также вознаграждение, причитающееся приемному родителю</t>
  </si>
  <si>
    <t>02 2 1319</t>
  </si>
  <si>
    <t>Муниципальная программа  Глушковского района Курской области "Развитие образования в Глушковском районе Курской области"</t>
  </si>
  <si>
    <t>Выплата компенсации части родительской платы</t>
  </si>
  <si>
    <t>03 1 1300</t>
  </si>
  <si>
    <t xml:space="preserve">Отдел Культуры Администрации Глушковского района Курской области </t>
  </si>
  <si>
    <t>005</t>
  </si>
  <si>
    <t>Муниципальная программа Глушковского района Курской области  "Энергосбережение и повышение энергетической эффективности  Глушковского района Курской области на период 2010-2015 г.г. и на перспективу до 2020 г.»</t>
  </si>
  <si>
    <t>03 2 1462</t>
  </si>
  <si>
    <t xml:space="preserve">Культура </t>
  </si>
  <si>
    <t>Подпрограмма "Искусство" муниципальной программы Глушковского района Курской области "Развитие культуры в Глушковском районе Курской области"</t>
  </si>
  <si>
    <t>О8</t>
  </si>
  <si>
    <t>01 1 0000</t>
  </si>
  <si>
    <t>Гранты на развитие культуры и искусства</t>
  </si>
  <si>
    <t xml:space="preserve"> 01 1 1182</t>
  </si>
  <si>
    <t xml:space="preserve"> 01 1 1401</t>
  </si>
  <si>
    <t>Проведение мероприятий в области культуры</t>
  </si>
  <si>
    <t xml:space="preserve"> 01 1 1463</t>
  </si>
  <si>
    <t xml:space="preserve"> 01 2 1401</t>
  </si>
  <si>
    <t>Развитие библиотечного дела</t>
  </si>
  <si>
    <t xml:space="preserve"> 01 2 1442</t>
  </si>
  <si>
    <t>Другие вопросы  в области культуры, кинематографии</t>
  </si>
  <si>
    <t>Подпрограмма "Управление муниципальной программой  и обеспечение условий реализации" муниципальной программы Глушковского района Курской области  "Развитие культуры в Глушковском районе Курской области"</t>
  </si>
  <si>
    <t>01 3 0000</t>
  </si>
  <si>
    <t>Содержание работников, осуществляющих отдельные государственные полномочия по предоставлению работникам муниципальных учреждений культуры мер социальной поддержки</t>
  </si>
  <si>
    <t>01 3 1334</t>
  </si>
  <si>
    <t>01 3 1401</t>
  </si>
  <si>
    <t>Обеспечение условий реализации муниципальной программы</t>
  </si>
  <si>
    <t>01 3 1440</t>
  </si>
  <si>
    <t>Осуществление отдельных государственных полномочий по предоставлению работникам муниципальных учреждений культуры мер социальной поддержки</t>
  </si>
  <si>
    <t>01 3 1335</t>
  </si>
  <si>
    <t>01 2 1307</t>
  </si>
  <si>
    <t>Приложение № 5</t>
  </si>
  <si>
    <t xml:space="preserve"> от "     "                         2016 г.  № </t>
  </si>
  <si>
    <t>Сумма исполнения за 2015 год</t>
  </si>
  <si>
    <t>Распределение расходов бюджета муниципального района  "Глушковский район" Курской области за 2015 год  по разделам и  подразделам  классификации расходов бюджета</t>
  </si>
  <si>
    <t>(тыс.руб.)</t>
  </si>
  <si>
    <t>"Об утверждении отчета об исполнении  бюджета муниципального района "Глушковский район" Курской области за 2015 год "</t>
  </si>
  <si>
    <t xml:space="preserve">к Проекту  решения Представительного  собрания </t>
  </si>
  <si>
    <t>Приложение № 6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</si>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</sst>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0.00000"/>
    <numFmt numFmtId="165" formatCode="#,##0.00000"/>
    <numFmt numFmtId="166" formatCode="#,##0.000"/>
    <numFmt numFmtId="167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i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Arial Cyr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60">
    <xf numFmtId="0" fontId="0" fillId="0" borderId="0" xfId="0"/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/>
    <xf numFmtId="49" fontId="3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/>
    <xf numFmtId="165" fontId="4" fillId="0" borderId="0" xfId="0" applyNumberFormat="1" applyFont="1" applyFill="1" applyAlignment="1"/>
    <xf numFmtId="0" fontId="2" fillId="0" borderId="0" xfId="0" applyFont="1" applyFill="1"/>
    <xf numFmtId="164" fontId="4" fillId="0" borderId="0" xfId="0" applyNumberFormat="1" applyFont="1" applyFill="1"/>
    <xf numFmtId="165" fontId="4" fillId="0" borderId="0" xfId="0" applyNumberFormat="1" applyFont="1" applyFill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166" fontId="2" fillId="0" borderId="0" xfId="0" applyNumberFormat="1" applyFont="1" applyFill="1"/>
    <xf numFmtId="49" fontId="2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/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8" fillId="0" borderId="9" xfId="0" applyFont="1" applyFill="1" applyBorder="1" applyAlignment="1">
      <alignment horizontal="left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right"/>
    </xf>
    <xf numFmtId="164" fontId="10" fillId="0" borderId="10" xfId="0" applyNumberFormat="1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10" fontId="12" fillId="0" borderId="0" xfId="0" applyNumberFormat="1" applyFont="1" applyFill="1"/>
    <xf numFmtId="166" fontId="12" fillId="0" borderId="0" xfId="0" applyNumberFormat="1" applyFont="1" applyFill="1"/>
    <xf numFmtId="0" fontId="12" fillId="0" borderId="0" xfId="0" applyFont="1" applyFill="1"/>
    <xf numFmtId="0" fontId="8" fillId="0" borderId="9" xfId="0" applyFont="1" applyFill="1" applyBorder="1" applyAlignment="1">
      <alignment wrapText="1"/>
    </xf>
    <xf numFmtId="0" fontId="13" fillId="0" borderId="9" xfId="0" applyFont="1" applyFill="1" applyBorder="1" applyAlignment="1">
      <alignment wrapText="1"/>
    </xf>
    <xf numFmtId="0" fontId="14" fillId="0" borderId="9" xfId="0" applyFont="1" applyFill="1" applyBorder="1" applyAlignment="1">
      <alignment horizontal="left" wrapText="1"/>
    </xf>
    <xf numFmtId="49" fontId="15" fillId="0" borderId="10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49" fontId="15" fillId="0" borderId="10" xfId="0" applyNumberFormat="1" applyFont="1" applyFill="1" applyBorder="1" applyAlignment="1">
      <alignment horizontal="right"/>
    </xf>
    <xf numFmtId="164" fontId="15" fillId="0" borderId="10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14" fillId="0" borderId="9" xfId="0" applyFont="1" applyFill="1" applyBorder="1" applyAlignment="1">
      <alignment wrapText="1"/>
    </xf>
    <xf numFmtId="49" fontId="15" fillId="0" borderId="10" xfId="2" applyNumberFormat="1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left" wrapText="1"/>
    </xf>
    <xf numFmtId="0" fontId="18" fillId="0" borderId="10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vertical="top" wrapText="1"/>
    </xf>
    <xf numFmtId="0" fontId="12" fillId="0" borderId="9" xfId="0" applyFont="1" applyFill="1" applyBorder="1" applyAlignment="1">
      <alignment wrapText="1"/>
    </xf>
    <xf numFmtId="49" fontId="10" fillId="0" borderId="10" xfId="2" applyNumberFormat="1" applyFont="1" applyFill="1" applyBorder="1" applyAlignment="1">
      <alignment horizontal="right" wrapText="1"/>
    </xf>
    <xf numFmtId="0" fontId="19" fillId="0" borderId="9" xfId="0" applyFont="1" applyFill="1" applyBorder="1" applyAlignment="1">
      <alignment horizontal="left" wrapText="1"/>
    </xf>
    <xf numFmtId="0" fontId="12" fillId="0" borderId="9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top" wrapText="1"/>
    </xf>
    <xf numFmtId="164" fontId="15" fillId="0" borderId="10" xfId="2" applyNumberFormat="1" applyFont="1" applyFill="1" applyBorder="1" applyAlignment="1">
      <alignment horizontal="center" wrapText="1"/>
    </xf>
    <xf numFmtId="0" fontId="12" fillId="0" borderId="9" xfId="2" applyFont="1" applyFill="1" applyBorder="1" applyAlignment="1">
      <alignment horizontal="justify" vertical="top" wrapText="1"/>
    </xf>
    <xf numFmtId="49" fontId="10" fillId="0" borderId="10" xfId="2" applyNumberFormat="1" applyFont="1" applyFill="1" applyBorder="1" applyAlignment="1">
      <alignment horizontal="center" wrapText="1"/>
    </xf>
    <xf numFmtId="166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wrapText="1"/>
    </xf>
    <xf numFmtId="49" fontId="15" fillId="0" borderId="10" xfId="2" applyNumberFormat="1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166" fontId="15" fillId="0" borderId="10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left" wrapText="1"/>
    </xf>
    <xf numFmtId="0" fontId="14" fillId="0" borderId="12" xfId="0" applyFont="1" applyFill="1" applyBorder="1" applyAlignment="1">
      <alignment horizontal="left" wrapText="1"/>
    </xf>
    <xf numFmtId="49" fontId="2" fillId="0" borderId="9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8" fillId="0" borderId="10" xfId="0" applyFont="1" applyFill="1" applyBorder="1" applyAlignment="1">
      <alignment horizontal="right" wrapText="1"/>
    </xf>
    <xf numFmtId="0" fontId="16" fillId="0" borderId="10" xfId="0" applyFont="1" applyFill="1" applyBorder="1" applyAlignment="1">
      <alignment horizontal="right" wrapText="1"/>
    </xf>
    <xf numFmtId="2" fontId="2" fillId="0" borderId="13" xfId="3" applyNumberFormat="1" applyFont="1" applyFill="1" applyBorder="1" applyAlignment="1">
      <alignment horizontal="left" vertical="center" wrapText="1"/>
    </xf>
    <xf numFmtId="2" fontId="13" fillId="0" borderId="9" xfId="3" applyNumberFormat="1" applyFont="1" applyFill="1" applyBorder="1" applyAlignment="1">
      <alignment vertical="center" wrapText="1"/>
    </xf>
    <xf numFmtId="2" fontId="19" fillId="0" borderId="9" xfId="3" applyNumberFormat="1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center" wrapText="1"/>
    </xf>
    <xf numFmtId="49" fontId="15" fillId="0" borderId="10" xfId="0" applyNumberFormat="1" applyFont="1" applyFill="1" applyBorder="1" applyAlignment="1">
      <alignment horizontal="right" wrapText="1"/>
    </xf>
    <xf numFmtId="49" fontId="15" fillId="0" borderId="10" xfId="0" applyNumberFormat="1" applyFont="1" applyFill="1" applyBorder="1" applyAlignment="1">
      <alignment horizontal="center" wrapText="1"/>
    </xf>
    <xf numFmtId="0" fontId="14" fillId="0" borderId="9" xfId="0" applyNumberFormat="1" applyFont="1" applyFill="1" applyBorder="1" applyAlignment="1">
      <alignment horizontal="left" wrapText="1"/>
    </xf>
    <xf numFmtId="49" fontId="10" fillId="0" borderId="10" xfId="0" applyNumberFormat="1" applyFont="1" applyFill="1" applyBorder="1" applyAlignment="1">
      <alignment horizontal="right" wrapText="1"/>
    </xf>
    <xf numFmtId="0" fontId="2" fillId="0" borderId="9" xfId="0" applyFont="1" applyFill="1" applyBorder="1"/>
    <xf numFmtId="2" fontId="19" fillId="0" borderId="9" xfId="3" applyNumberFormat="1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/>
    </xf>
    <xf numFmtId="2" fontId="2" fillId="0" borderId="9" xfId="3" applyNumberFormat="1" applyFont="1" applyFill="1" applyBorder="1" applyAlignment="1">
      <alignment horizontal="left" vertical="center" wrapText="1"/>
    </xf>
    <xf numFmtId="2" fontId="2" fillId="0" borderId="9" xfId="3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wrapText="1"/>
    </xf>
    <xf numFmtId="2" fontId="13" fillId="0" borderId="9" xfId="3" applyNumberFormat="1" applyFont="1" applyFill="1" applyBorder="1" applyAlignment="1">
      <alignment horizontal="left" vertical="center" wrapText="1"/>
    </xf>
    <xf numFmtId="166" fontId="4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1" fillId="0" borderId="9" xfId="0" applyFont="1" applyFill="1" applyBorder="1" applyAlignment="1">
      <alignment horizontal="left" wrapText="1"/>
    </xf>
    <xf numFmtId="0" fontId="18" fillId="0" borderId="9" xfId="0" applyFont="1" applyFill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2" fillId="0" borderId="9" xfId="4" applyFont="1" applyBorder="1" applyAlignment="1" applyProtection="1">
      <alignment horizontal="left" wrapText="1"/>
    </xf>
    <xf numFmtId="0" fontId="2" fillId="0" borderId="14" xfId="4" applyFont="1" applyBorder="1" applyAlignment="1" applyProtection="1">
      <alignment horizontal="left" wrapText="1"/>
    </xf>
    <xf numFmtId="0" fontId="2" fillId="0" borderId="14" xfId="0" applyFont="1" applyBorder="1" applyAlignment="1">
      <alignment horizontal="justify"/>
    </xf>
    <xf numFmtId="0" fontId="2" fillId="0" borderId="9" xfId="0" applyFont="1" applyBorder="1" applyAlignment="1">
      <alignment horizontal="justify"/>
    </xf>
    <xf numFmtId="0" fontId="8" fillId="0" borderId="9" xfId="0" applyFont="1" applyFill="1" applyBorder="1" applyAlignment="1">
      <alignment horizontal="justify"/>
    </xf>
    <xf numFmtId="0" fontId="12" fillId="0" borderId="9" xfId="4" applyFont="1" applyBorder="1" applyAlignment="1" applyProtection="1">
      <alignment horizontal="left" wrapText="1"/>
    </xf>
    <xf numFmtId="0" fontId="2" fillId="0" borderId="14" xfId="4" applyFont="1" applyBorder="1" applyAlignment="1" applyProtection="1">
      <alignment horizontal="justify"/>
    </xf>
    <xf numFmtId="0" fontId="12" fillId="0" borderId="9" xfId="0" applyFont="1" applyFill="1" applyBorder="1" applyAlignment="1">
      <alignment vertical="top" wrapText="1"/>
    </xf>
    <xf numFmtId="2" fontId="19" fillId="0" borderId="13" xfId="3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vertical="top" wrapText="1"/>
    </xf>
    <xf numFmtId="0" fontId="14" fillId="0" borderId="9" xfId="0" applyFont="1" applyFill="1" applyBorder="1" applyAlignment="1">
      <alignment horizontal="left" vertical="top" wrapText="1"/>
    </xf>
    <xf numFmtId="167" fontId="15" fillId="0" borderId="11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left" wrapText="1"/>
    </xf>
    <xf numFmtId="49" fontId="24" fillId="0" borderId="10" xfId="0" applyNumberFormat="1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 wrapText="1"/>
    </xf>
    <xf numFmtId="49" fontId="24" fillId="0" borderId="10" xfId="0" applyNumberFormat="1" applyFont="1" applyFill="1" applyBorder="1" applyAlignment="1">
      <alignment horizontal="right"/>
    </xf>
    <xf numFmtId="164" fontId="24" fillId="0" borderId="10" xfId="0" applyNumberFormat="1" applyFont="1" applyFill="1" applyBorder="1" applyAlignment="1">
      <alignment horizontal="center"/>
    </xf>
    <xf numFmtId="0" fontId="23" fillId="0" borderId="0" xfId="0" applyFont="1" applyFill="1"/>
    <xf numFmtId="2" fontId="12" fillId="0" borderId="0" xfId="0" applyNumberFormat="1" applyFont="1" applyFill="1"/>
    <xf numFmtId="0" fontId="2" fillId="0" borderId="9" xfId="5" applyFont="1" applyFill="1" applyBorder="1" applyAlignment="1">
      <alignment horizontal="left" wrapText="1"/>
    </xf>
    <xf numFmtId="2" fontId="19" fillId="0" borderId="9" xfId="0" applyNumberFormat="1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8" fillId="0" borderId="0" xfId="0" applyFont="1" applyFill="1"/>
    <xf numFmtId="164" fontId="15" fillId="0" borderId="15" xfId="0" applyNumberFormat="1" applyFont="1" applyFill="1" applyBorder="1" applyAlignment="1">
      <alignment horizontal="right"/>
    </xf>
    <xf numFmtId="2" fontId="19" fillId="0" borderId="9" xfId="3" applyNumberFormat="1" applyFont="1" applyFill="1" applyBorder="1" applyAlignment="1">
      <alignment vertical="center" wrapText="1"/>
    </xf>
    <xf numFmtId="0" fontId="14" fillId="0" borderId="12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25" fillId="0" borderId="12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49" fontId="10" fillId="0" borderId="8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right"/>
    </xf>
    <xf numFmtId="164" fontId="10" fillId="0" borderId="8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top" wrapText="1"/>
    </xf>
    <xf numFmtId="49" fontId="15" fillId="0" borderId="5" xfId="0" applyNumberFormat="1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right"/>
    </xf>
    <xf numFmtId="164" fontId="15" fillId="0" borderId="5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right"/>
    </xf>
    <xf numFmtId="164" fontId="15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0" fontId="19" fillId="0" borderId="9" xfId="0" applyFont="1" applyFill="1" applyBorder="1" applyAlignment="1">
      <alignment wrapText="1"/>
    </xf>
    <xf numFmtId="0" fontId="2" fillId="0" borderId="9" xfId="2" applyFont="1" applyFill="1" applyBorder="1" applyAlignment="1">
      <alignment horizontal="justify" vertical="top" wrapText="1"/>
    </xf>
    <xf numFmtId="0" fontId="19" fillId="0" borderId="12" xfId="0" applyFont="1" applyFill="1" applyBorder="1" applyAlignment="1">
      <alignment horizontal="left" wrapText="1"/>
    </xf>
    <xf numFmtId="49" fontId="12" fillId="0" borderId="10" xfId="0" applyNumberFormat="1" applyFont="1" applyFill="1" applyBorder="1" applyAlignment="1">
      <alignment horizontal="center"/>
    </xf>
    <xf numFmtId="164" fontId="12" fillId="0" borderId="10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49" fontId="12" fillId="0" borderId="10" xfId="2" applyNumberFormat="1" applyFont="1" applyFill="1" applyBorder="1" applyAlignment="1">
      <alignment horizontal="center" wrapText="1"/>
    </xf>
    <xf numFmtId="166" fontId="12" fillId="0" borderId="10" xfId="0" applyNumberFormat="1" applyFont="1" applyFill="1" applyBorder="1" applyAlignment="1">
      <alignment horizontal="center"/>
    </xf>
    <xf numFmtId="49" fontId="2" fillId="0" borderId="10" xfId="2" applyNumberFormat="1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justify"/>
    </xf>
    <xf numFmtId="1" fontId="9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left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44" fontId="7" fillId="0" borderId="0" xfId="1" applyFont="1" applyFill="1" applyAlignment="1">
      <alignment horizont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6" xfId="0" applyNumberFormat="1" applyFont="1" applyFill="1" applyBorder="1" applyAlignment="1">
      <alignment horizontal="center" vertical="center" wrapText="1"/>
    </xf>
    <xf numFmtId="44" fontId="8" fillId="0" borderId="0" xfId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</cellXfs>
  <cellStyles count="6">
    <cellStyle name="Гиперссылка" xfId="4" builtinId="8"/>
    <cellStyle name="Денежный" xfId="1" builtinId="4"/>
    <cellStyle name="Обычный" xfId="0" builtinId="0"/>
    <cellStyle name="Обычный_Лист1" xfId="2"/>
    <cellStyle name="Обычный_уточненное прилож№1 б-та2002г." xfId="5"/>
    <cellStyle name="Стиль 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C6EF3AE28B6C46D1117CBBA251A07B11C6C7C5768D67668B05322DA1BBA42282C9440EEF08E6CC43400635U6VBM" TargetMode="External"/><Relationship Id="rId2" Type="http://schemas.openxmlformats.org/officeDocument/2006/relationships/hyperlink" Target="consultantplus://offline/ref=C6EF3AE28B6C46D1117CBBA251A07B11C6C7C5768D67668B05322DA1BBA42282C9440EEF08E6CC43400635U6VBM" TargetMode="External"/><Relationship Id="rId1" Type="http://schemas.openxmlformats.org/officeDocument/2006/relationships/hyperlink" Target="consultantplus://offline/ref=C6EF3AE28B6C46D1117CBBA251A07B11C6C7C5768D606C8B0E322DA1BBA42282C9440EEF08E6CC43400230U6VF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consultantplus://offline/ref=C6EF3AE28B6C46D1117CBBA251A07B11C6C7C5768D67668B05322DA1BBA42282C9440EEF08E6CC43410E37U6VA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4"/>
  <sheetViews>
    <sheetView zoomScaleNormal="100" workbookViewId="0">
      <selection activeCell="I5" sqref="I5"/>
    </sheetView>
  </sheetViews>
  <sheetFormatPr defaultRowHeight="15.75"/>
  <cols>
    <col min="1" max="1" width="64.85546875" style="1" customWidth="1"/>
    <col min="2" max="2" width="5.140625" style="3" customWidth="1"/>
    <col min="3" max="3" width="4.85546875" style="3" customWidth="1"/>
    <col min="4" max="4" width="5" style="3" customWidth="1"/>
    <col min="5" max="5" width="12" style="3" customWidth="1"/>
    <col min="6" max="6" width="5.42578125" style="128" customWidth="1"/>
    <col min="7" max="7" width="22.42578125" style="17" customWidth="1"/>
    <col min="8" max="8" width="15.42578125" style="7" customWidth="1"/>
    <col min="9" max="9" width="10" style="7" bestFit="1" customWidth="1"/>
    <col min="10" max="253" width="9.140625" style="7"/>
    <col min="254" max="254" width="64.85546875" style="7" customWidth="1"/>
    <col min="255" max="255" width="5.140625" style="7" customWidth="1"/>
    <col min="256" max="256" width="4.85546875" style="7" customWidth="1"/>
    <col min="257" max="257" width="5" style="7" customWidth="1"/>
    <col min="258" max="258" width="12" style="7" customWidth="1"/>
    <col min="259" max="259" width="5.7109375" style="7" customWidth="1"/>
    <col min="260" max="260" width="0" style="7" hidden="1" customWidth="1"/>
    <col min="261" max="261" width="14.42578125" style="7" customWidth="1"/>
    <col min="262" max="262" width="16.42578125" style="7" customWidth="1"/>
    <col min="263" max="263" width="13.140625" style="7" customWidth="1"/>
    <col min="264" max="264" width="15.42578125" style="7" customWidth="1"/>
    <col min="265" max="265" width="10" style="7" bestFit="1" customWidth="1"/>
    <col min="266" max="509" width="9.140625" style="7"/>
    <col min="510" max="510" width="64.85546875" style="7" customWidth="1"/>
    <col min="511" max="511" width="5.140625" style="7" customWidth="1"/>
    <col min="512" max="512" width="4.85546875" style="7" customWidth="1"/>
    <col min="513" max="513" width="5" style="7" customWidth="1"/>
    <col min="514" max="514" width="12" style="7" customWidth="1"/>
    <col min="515" max="515" width="5.7109375" style="7" customWidth="1"/>
    <col min="516" max="516" width="0" style="7" hidden="1" customWidth="1"/>
    <col min="517" max="517" width="14.42578125" style="7" customWidth="1"/>
    <col min="518" max="518" width="16.42578125" style="7" customWidth="1"/>
    <col min="519" max="519" width="13.140625" style="7" customWidth="1"/>
    <col min="520" max="520" width="15.42578125" style="7" customWidth="1"/>
    <col min="521" max="521" width="10" style="7" bestFit="1" customWidth="1"/>
    <col min="522" max="765" width="9.140625" style="7"/>
    <col min="766" max="766" width="64.85546875" style="7" customWidth="1"/>
    <col min="767" max="767" width="5.140625" style="7" customWidth="1"/>
    <col min="768" max="768" width="4.85546875" style="7" customWidth="1"/>
    <col min="769" max="769" width="5" style="7" customWidth="1"/>
    <col min="770" max="770" width="12" style="7" customWidth="1"/>
    <col min="771" max="771" width="5.7109375" style="7" customWidth="1"/>
    <col min="772" max="772" width="0" style="7" hidden="1" customWidth="1"/>
    <col min="773" max="773" width="14.42578125" style="7" customWidth="1"/>
    <col min="774" max="774" width="16.42578125" style="7" customWidth="1"/>
    <col min="775" max="775" width="13.140625" style="7" customWidth="1"/>
    <col min="776" max="776" width="15.42578125" style="7" customWidth="1"/>
    <col min="777" max="777" width="10" style="7" bestFit="1" customWidth="1"/>
    <col min="778" max="1021" width="9.140625" style="7"/>
    <col min="1022" max="1022" width="64.85546875" style="7" customWidth="1"/>
    <col min="1023" max="1023" width="5.140625" style="7" customWidth="1"/>
    <col min="1024" max="1024" width="4.85546875" style="7" customWidth="1"/>
    <col min="1025" max="1025" width="5" style="7" customWidth="1"/>
    <col min="1026" max="1026" width="12" style="7" customWidth="1"/>
    <col min="1027" max="1027" width="5.7109375" style="7" customWidth="1"/>
    <col min="1028" max="1028" width="0" style="7" hidden="1" customWidth="1"/>
    <col min="1029" max="1029" width="14.42578125" style="7" customWidth="1"/>
    <col min="1030" max="1030" width="16.42578125" style="7" customWidth="1"/>
    <col min="1031" max="1031" width="13.140625" style="7" customWidth="1"/>
    <col min="1032" max="1032" width="15.42578125" style="7" customWidth="1"/>
    <col min="1033" max="1033" width="10" style="7" bestFit="1" customWidth="1"/>
    <col min="1034" max="1277" width="9.140625" style="7"/>
    <col min="1278" max="1278" width="64.85546875" style="7" customWidth="1"/>
    <col min="1279" max="1279" width="5.140625" style="7" customWidth="1"/>
    <col min="1280" max="1280" width="4.85546875" style="7" customWidth="1"/>
    <col min="1281" max="1281" width="5" style="7" customWidth="1"/>
    <col min="1282" max="1282" width="12" style="7" customWidth="1"/>
    <col min="1283" max="1283" width="5.7109375" style="7" customWidth="1"/>
    <col min="1284" max="1284" width="0" style="7" hidden="1" customWidth="1"/>
    <col min="1285" max="1285" width="14.42578125" style="7" customWidth="1"/>
    <col min="1286" max="1286" width="16.42578125" style="7" customWidth="1"/>
    <col min="1287" max="1287" width="13.140625" style="7" customWidth="1"/>
    <col min="1288" max="1288" width="15.42578125" style="7" customWidth="1"/>
    <col min="1289" max="1289" width="10" style="7" bestFit="1" customWidth="1"/>
    <col min="1290" max="1533" width="9.140625" style="7"/>
    <col min="1534" max="1534" width="64.85546875" style="7" customWidth="1"/>
    <col min="1535" max="1535" width="5.140625" style="7" customWidth="1"/>
    <col min="1536" max="1536" width="4.85546875" style="7" customWidth="1"/>
    <col min="1537" max="1537" width="5" style="7" customWidth="1"/>
    <col min="1538" max="1538" width="12" style="7" customWidth="1"/>
    <col min="1539" max="1539" width="5.7109375" style="7" customWidth="1"/>
    <col min="1540" max="1540" width="0" style="7" hidden="1" customWidth="1"/>
    <col min="1541" max="1541" width="14.42578125" style="7" customWidth="1"/>
    <col min="1542" max="1542" width="16.42578125" style="7" customWidth="1"/>
    <col min="1543" max="1543" width="13.140625" style="7" customWidth="1"/>
    <col min="1544" max="1544" width="15.42578125" style="7" customWidth="1"/>
    <col min="1545" max="1545" width="10" style="7" bestFit="1" customWidth="1"/>
    <col min="1546" max="1789" width="9.140625" style="7"/>
    <col min="1790" max="1790" width="64.85546875" style="7" customWidth="1"/>
    <col min="1791" max="1791" width="5.140625" style="7" customWidth="1"/>
    <col min="1792" max="1792" width="4.85546875" style="7" customWidth="1"/>
    <col min="1793" max="1793" width="5" style="7" customWidth="1"/>
    <col min="1794" max="1794" width="12" style="7" customWidth="1"/>
    <col min="1795" max="1795" width="5.7109375" style="7" customWidth="1"/>
    <col min="1796" max="1796" width="0" style="7" hidden="1" customWidth="1"/>
    <col min="1797" max="1797" width="14.42578125" style="7" customWidth="1"/>
    <col min="1798" max="1798" width="16.42578125" style="7" customWidth="1"/>
    <col min="1799" max="1799" width="13.140625" style="7" customWidth="1"/>
    <col min="1800" max="1800" width="15.42578125" style="7" customWidth="1"/>
    <col min="1801" max="1801" width="10" style="7" bestFit="1" customWidth="1"/>
    <col min="1802" max="2045" width="9.140625" style="7"/>
    <col min="2046" max="2046" width="64.85546875" style="7" customWidth="1"/>
    <col min="2047" max="2047" width="5.140625" style="7" customWidth="1"/>
    <col min="2048" max="2048" width="4.85546875" style="7" customWidth="1"/>
    <col min="2049" max="2049" width="5" style="7" customWidth="1"/>
    <col min="2050" max="2050" width="12" style="7" customWidth="1"/>
    <col min="2051" max="2051" width="5.7109375" style="7" customWidth="1"/>
    <col min="2052" max="2052" width="0" style="7" hidden="1" customWidth="1"/>
    <col min="2053" max="2053" width="14.42578125" style="7" customWidth="1"/>
    <col min="2054" max="2054" width="16.42578125" style="7" customWidth="1"/>
    <col min="2055" max="2055" width="13.140625" style="7" customWidth="1"/>
    <col min="2056" max="2056" width="15.42578125" style="7" customWidth="1"/>
    <col min="2057" max="2057" width="10" style="7" bestFit="1" customWidth="1"/>
    <col min="2058" max="2301" width="9.140625" style="7"/>
    <col min="2302" max="2302" width="64.85546875" style="7" customWidth="1"/>
    <col min="2303" max="2303" width="5.140625" style="7" customWidth="1"/>
    <col min="2304" max="2304" width="4.85546875" style="7" customWidth="1"/>
    <col min="2305" max="2305" width="5" style="7" customWidth="1"/>
    <col min="2306" max="2306" width="12" style="7" customWidth="1"/>
    <col min="2307" max="2307" width="5.7109375" style="7" customWidth="1"/>
    <col min="2308" max="2308" width="0" style="7" hidden="1" customWidth="1"/>
    <col min="2309" max="2309" width="14.42578125" style="7" customWidth="1"/>
    <col min="2310" max="2310" width="16.42578125" style="7" customWidth="1"/>
    <col min="2311" max="2311" width="13.140625" style="7" customWidth="1"/>
    <col min="2312" max="2312" width="15.42578125" style="7" customWidth="1"/>
    <col min="2313" max="2313" width="10" style="7" bestFit="1" customWidth="1"/>
    <col min="2314" max="2557" width="9.140625" style="7"/>
    <col min="2558" max="2558" width="64.85546875" style="7" customWidth="1"/>
    <col min="2559" max="2559" width="5.140625" style="7" customWidth="1"/>
    <col min="2560" max="2560" width="4.85546875" style="7" customWidth="1"/>
    <col min="2561" max="2561" width="5" style="7" customWidth="1"/>
    <col min="2562" max="2562" width="12" style="7" customWidth="1"/>
    <col min="2563" max="2563" width="5.7109375" style="7" customWidth="1"/>
    <col min="2564" max="2564" width="0" style="7" hidden="1" customWidth="1"/>
    <col min="2565" max="2565" width="14.42578125" style="7" customWidth="1"/>
    <col min="2566" max="2566" width="16.42578125" style="7" customWidth="1"/>
    <col min="2567" max="2567" width="13.140625" style="7" customWidth="1"/>
    <col min="2568" max="2568" width="15.42578125" style="7" customWidth="1"/>
    <col min="2569" max="2569" width="10" style="7" bestFit="1" customWidth="1"/>
    <col min="2570" max="2813" width="9.140625" style="7"/>
    <col min="2814" max="2814" width="64.85546875" style="7" customWidth="1"/>
    <col min="2815" max="2815" width="5.140625" style="7" customWidth="1"/>
    <col min="2816" max="2816" width="4.85546875" style="7" customWidth="1"/>
    <col min="2817" max="2817" width="5" style="7" customWidth="1"/>
    <col min="2818" max="2818" width="12" style="7" customWidth="1"/>
    <col min="2819" max="2819" width="5.7109375" style="7" customWidth="1"/>
    <col min="2820" max="2820" width="0" style="7" hidden="1" customWidth="1"/>
    <col min="2821" max="2821" width="14.42578125" style="7" customWidth="1"/>
    <col min="2822" max="2822" width="16.42578125" style="7" customWidth="1"/>
    <col min="2823" max="2823" width="13.140625" style="7" customWidth="1"/>
    <col min="2824" max="2824" width="15.42578125" style="7" customWidth="1"/>
    <col min="2825" max="2825" width="10" style="7" bestFit="1" customWidth="1"/>
    <col min="2826" max="3069" width="9.140625" style="7"/>
    <col min="3070" max="3070" width="64.85546875" style="7" customWidth="1"/>
    <col min="3071" max="3071" width="5.140625" style="7" customWidth="1"/>
    <col min="3072" max="3072" width="4.85546875" style="7" customWidth="1"/>
    <col min="3073" max="3073" width="5" style="7" customWidth="1"/>
    <col min="3074" max="3074" width="12" style="7" customWidth="1"/>
    <col min="3075" max="3075" width="5.7109375" style="7" customWidth="1"/>
    <col min="3076" max="3076" width="0" style="7" hidden="1" customWidth="1"/>
    <col min="3077" max="3077" width="14.42578125" style="7" customWidth="1"/>
    <col min="3078" max="3078" width="16.42578125" style="7" customWidth="1"/>
    <col min="3079" max="3079" width="13.140625" style="7" customWidth="1"/>
    <col min="3080" max="3080" width="15.42578125" style="7" customWidth="1"/>
    <col min="3081" max="3081" width="10" style="7" bestFit="1" customWidth="1"/>
    <col min="3082" max="3325" width="9.140625" style="7"/>
    <col min="3326" max="3326" width="64.85546875" style="7" customWidth="1"/>
    <col min="3327" max="3327" width="5.140625" style="7" customWidth="1"/>
    <col min="3328" max="3328" width="4.85546875" style="7" customWidth="1"/>
    <col min="3329" max="3329" width="5" style="7" customWidth="1"/>
    <col min="3330" max="3330" width="12" style="7" customWidth="1"/>
    <col min="3331" max="3331" width="5.7109375" style="7" customWidth="1"/>
    <col min="3332" max="3332" width="0" style="7" hidden="1" customWidth="1"/>
    <col min="3333" max="3333" width="14.42578125" style="7" customWidth="1"/>
    <col min="3334" max="3334" width="16.42578125" style="7" customWidth="1"/>
    <col min="3335" max="3335" width="13.140625" style="7" customWidth="1"/>
    <col min="3336" max="3336" width="15.42578125" style="7" customWidth="1"/>
    <col min="3337" max="3337" width="10" style="7" bestFit="1" customWidth="1"/>
    <col min="3338" max="3581" width="9.140625" style="7"/>
    <col min="3582" max="3582" width="64.85546875" style="7" customWidth="1"/>
    <col min="3583" max="3583" width="5.140625" style="7" customWidth="1"/>
    <col min="3584" max="3584" width="4.85546875" style="7" customWidth="1"/>
    <col min="3585" max="3585" width="5" style="7" customWidth="1"/>
    <col min="3586" max="3586" width="12" style="7" customWidth="1"/>
    <col min="3587" max="3587" width="5.7109375" style="7" customWidth="1"/>
    <col min="3588" max="3588" width="0" style="7" hidden="1" customWidth="1"/>
    <col min="3589" max="3589" width="14.42578125" style="7" customWidth="1"/>
    <col min="3590" max="3590" width="16.42578125" style="7" customWidth="1"/>
    <col min="3591" max="3591" width="13.140625" style="7" customWidth="1"/>
    <col min="3592" max="3592" width="15.42578125" style="7" customWidth="1"/>
    <col min="3593" max="3593" width="10" style="7" bestFit="1" customWidth="1"/>
    <col min="3594" max="3837" width="9.140625" style="7"/>
    <col min="3838" max="3838" width="64.85546875" style="7" customWidth="1"/>
    <col min="3839" max="3839" width="5.140625" style="7" customWidth="1"/>
    <col min="3840" max="3840" width="4.85546875" style="7" customWidth="1"/>
    <col min="3841" max="3841" width="5" style="7" customWidth="1"/>
    <col min="3842" max="3842" width="12" style="7" customWidth="1"/>
    <col min="3843" max="3843" width="5.7109375" style="7" customWidth="1"/>
    <col min="3844" max="3844" width="0" style="7" hidden="1" customWidth="1"/>
    <col min="3845" max="3845" width="14.42578125" style="7" customWidth="1"/>
    <col min="3846" max="3846" width="16.42578125" style="7" customWidth="1"/>
    <col min="3847" max="3847" width="13.140625" style="7" customWidth="1"/>
    <col min="3848" max="3848" width="15.42578125" style="7" customWidth="1"/>
    <col min="3849" max="3849" width="10" style="7" bestFit="1" customWidth="1"/>
    <col min="3850" max="4093" width="9.140625" style="7"/>
    <col min="4094" max="4094" width="64.85546875" style="7" customWidth="1"/>
    <col min="4095" max="4095" width="5.140625" style="7" customWidth="1"/>
    <col min="4096" max="4096" width="4.85546875" style="7" customWidth="1"/>
    <col min="4097" max="4097" width="5" style="7" customWidth="1"/>
    <col min="4098" max="4098" width="12" style="7" customWidth="1"/>
    <col min="4099" max="4099" width="5.7109375" style="7" customWidth="1"/>
    <col min="4100" max="4100" width="0" style="7" hidden="1" customWidth="1"/>
    <col min="4101" max="4101" width="14.42578125" style="7" customWidth="1"/>
    <col min="4102" max="4102" width="16.42578125" style="7" customWidth="1"/>
    <col min="4103" max="4103" width="13.140625" style="7" customWidth="1"/>
    <col min="4104" max="4104" width="15.42578125" style="7" customWidth="1"/>
    <col min="4105" max="4105" width="10" style="7" bestFit="1" customWidth="1"/>
    <col min="4106" max="4349" width="9.140625" style="7"/>
    <col min="4350" max="4350" width="64.85546875" style="7" customWidth="1"/>
    <col min="4351" max="4351" width="5.140625" style="7" customWidth="1"/>
    <col min="4352" max="4352" width="4.85546875" style="7" customWidth="1"/>
    <col min="4353" max="4353" width="5" style="7" customWidth="1"/>
    <col min="4354" max="4354" width="12" style="7" customWidth="1"/>
    <col min="4355" max="4355" width="5.7109375" style="7" customWidth="1"/>
    <col min="4356" max="4356" width="0" style="7" hidden="1" customWidth="1"/>
    <col min="4357" max="4357" width="14.42578125" style="7" customWidth="1"/>
    <col min="4358" max="4358" width="16.42578125" style="7" customWidth="1"/>
    <col min="4359" max="4359" width="13.140625" style="7" customWidth="1"/>
    <col min="4360" max="4360" width="15.42578125" style="7" customWidth="1"/>
    <col min="4361" max="4361" width="10" style="7" bestFit="1" customWidth="1"/>
    <col min="4362" max="4605" width="9.140625" style="7"/>
    <col min="4606" max="4606" width="64.85546875" style="7" customWidth="1"/>
    <col min="4607" max="4607" width="5.140625" style="7" customWidth="1"/>
    <col min="4608" max="4608" width="4.85546875" style="7" customWidth="1"/>
    <col min="4609" max="4609" width="5" style="7" customWidth="1"/>
    <col min="4610" max="4610" width="12" style="7" customWidth="1"/>
    <col min="4611" max="4611" width="5.7109375" style="7" customWidth="1"/>
    <col min="4612" max="4612" width="0" style="7" hidden="1" customWidth="1"/>
    <col min="4613" max="4613" width="14.42578125" style="7" customWidth="1"/>
    <col min="4614" max="4614" width="16.42578125" style="7" customWidth="1"/>
    <col min="4615" max="4615" width="13.140625" style="7" customWidth="1"/>
    <col min="4616" max="4616" width="15.42578125" style="7" customWidth="1"/>
    <col min="4617" max="4617" width="10" style="7" bestFit="1" customWidth="1"/>
    <col min="4618" max="4861" width="9.140625" style="7"/>
    <col min="4862" max="4862" width="64.85546875" style="7" customWidth="1"/>
    <col min="4863" max="4863" width="5.140625" style="7" customWidth="1"/>
    <col min="4864" max="4864" width="4.85546875" style="7" customWidth="1"/>
    <col min="4865" max="4865" width="5" style="7" customWidth="1"/>
    <col min="4866" max="4866" width="12" style="7" customWidth="1"/>
    <col min="4867" max="4867" width="5.7109375" style="7" customWidth="1"/>
    <col min="4868" max="4868" width="0" style="7" hidden="1" customWidth="1"/>
    <col min="4869" max="4869" width="14.42578125" style="7" customWidth="1"/>
    <col min="4870" max="4870" width="16.42578125" style="7" customWidth="1"/>
    <col min="4871" max="4871" width="13.140625" style="7" customWidth="1"/>
    <col min="4872" max="4872" width="15.42578125" style="7" customWidth="1"/>
    <col min="4873" max="4873" width="10" style="7" bestFit="1" customWidth="1"/>
    <col min="4874" max="5117" width="9.140625" style="7"/>
    <col min="5118" max="5118" width="64.85546875" style="7" customWidth="1"/>
    <col min="5119" max="5119" width="5.140625" style="7" customWidth="1"/>
    <col min="5120" max="5120" width="4.85546875" style="7" customWidth="1"/>
    <col min="5121" max="5121" width="5" style="7" customWidth="1"/>
    <col min="5122" max="5122" width="12" style="7" customWidth="1"/>
    <col min="5123" max="5123" width="5.7109375" style="7" customWidth="1"/>
    <col min="5124" max="5124" width="0" style="7" hidden="1" customWidth="1"/>
    <col min="5125" max="5125" width="14.42578125" style="7" customWidth="1"/>
    <col min="5126" max="5126" width="16.42578125" style="7" customWidth="1"/>
    <col min="5127" max="5127" width="13.140625" style="7" customWidth="1"/>
    <col min="5128" max="5128" width="15.42578125" style="7" customWidth="1"/>
    <col min="5129" max="5129" width="10" style="7" bestFit="1" customWidth="1"/>
    <col min="5130" max="5373" width="9.140625" style="7"/>
    <col min="5374" max="5374" width="64.85546875" style="7" customWidth="1"/>
    <col min="5375" max="5375" width="5.140625" style="7" customWidth="1"/>
    <col min="5376" max="5376" width="4.85546875" style="7" customWidth="1"/>
    <col min="5377" max="5377" width="5" style="7" customWidth="1"/>
    <col min="5378" max="5378" width="12" style="7" customWidth="1"/>
    <col min="5379" max="5379" width="5.7109375" style="7" customWidth="1"/>
    <col min="5380" max="5380" width="0" style="7" hidden="1" customWidth="1"/>
    <col min="5381" max="5381" width="14.42578125" style="7" customWidth="1"/>
    <col min="5382" max="5382" width="16.42578125" style="7" customWidth="1"/>
    <col min="5383" max="5383" width="13.140625" style="7" customWidth="1"/>
    <col min="5384" max="5384" width="15.42578125" style="7" customWidth="1"/>
    <col min="5385" max="5385" width="10" style="7" bestFit="1" customWidth="1"/>
    <col min="5386" max="5629" width="9.140625" style="7"/>
    <col min="5630" max="5630" width="64.85546875" style="7" customWidth="1"/>
    <col min="5631" max="5631" width="5.140625" style="7" customWidth="1"/>
    <col min="5632" max="5632" width="4.85546875" style="7" customWidth="1"/>
    <col min="5633" max="5633" width="5" style="7" customWidth="1"/>
    <col min="5634" max="5634" width="12" style="7" customWidth="1"/>
    <col min="5635" max="5635" width="5.7109375" style="7" customWidth="1"/>
    <col min="5636" max="5636" width="0" style="7" hidden="1" customWidth="1"/>
    <col min="5637" max="5637" width="14.42578125" style="7" customWidth="1"/>
    <col min="5638" max="5638" width="16.42578125" style="7" customWidth="1"/>
    <col min="5639" max="5639" width="13.140625" style="7" customWidth="1"/>
    <col min="5640" max="5640" width="15.42578125" style="7" customWidth="1"/>
    <col min="5641" max="5641" width="10" style="7" bestFit="1" customWidth="1"/>
    <col min="5642" max="5885" width="9.140625" style="7"/>
    <col min="5886" max="5886" width="64.85546875" style="7" customWidth="1"/>
    <col min="5887" max="5887" width="5.140625" style="7" customWidth="1"/>
    <col min="5888" max="5888" width="4.85546875" style="7" customWidth="1"/>
    <col min="5889" max="5889" width="5" style="7" customWidth="1"/>
    <col min="5890" max="5890" width="12" style="7" customWidth="1"/>
    <col min="5891" max="5891" width="5.7109375" style="7" customWidth="1"/>
    <col min="5892" max="5892" width="0" style="7" hidden="1" customWidth="1"/>
    <col min="5893" max="5893" width="14.42578125" style="7" customWidth="1"/>
    <col min="5894" max="5894" width="16.42578125" style="7" customWidth="1"/>
    <col min="5895" max="5895" width="13.140625" style="7" customWidth="1"/>
    <col min="5896" max="5896" width="15.42578125" style="7" customWidth="1"/>
    <col min="5897" max="5897" width="10" style="7" bestFit="1" customWidth="1"/>
    <col min="5898" max="6141" width="9.140625" style="7"/>
    <col min="6142" max="6142" width="64.85546875" style="7" customWidth="1"/>
    <col min="6143" max="6143" width="5.140625" style="7" customWidth="1"/>
    <col min="6144" max="6144" width="4.85546875" style="7" customWidth="1"/>
    <col min="6145" max="6145" width="5" style="7" customWidth="1"/>
    <col min="6146" max="6146" width="12" style="7" customWidth="1"/>
    <col min="6147" max="6147" width="5.7109375" style="7" customWidth="1"/>
    <col min="6148" max="6148" width="0" style="7" hidden="1" customWidth="1"/>
    <col min="6149" max="6149" width="14.42578125" style="7" customWidth="1"/>
    <col min="6150" max="6150" width="16.42578125" style="7" customWidth="1"/>
    <col min="6151" max="6151" width="13.140625" style="7" customWidth="1"/>
    <col min="6152" max="6152" width="15.42578125" style="7" customWidth="1"/>
    <col min="6153" max="6153" width="10" style="7" bestFit="1" customWidth="1"/>
    <col min="6154" max="6397" width="9.140625" style="7"/>
    <col min="6398" max="6398" width="64.85546875" style="7" customWidth="1"/>
    <col min="6399" max="6399" width="5.140625" style="7" customWidth="1"/>
    <col min="6400" max="6400" width="4.85546875" style="7" customWidth="1"/>
    <col min="6401" max="6401" width="5" style="7" customWidth="1"/>
    <col min="6402" max="6402" width="12" style="7" customWidth="1"/>
    <col min="6403" max="6403" width="5.7109375" style="7" customWidth="1"/>
    <col min="6404" max="6404" width="0" style="7" hidden="1" customWidth="1"/>
    <col min="6405" max="6405" width="14.42578125" style="7" customWidth="1"/>
    <col min="6406" max="6406" width="16.42578125" style="7" customWidth="1"/>
    <col min="6407" max="6407" width="13.140625" style="7" customWidth="1"/>
    <col min="6408" max="6408" width="15.42578125" style="7" customWidth="1"/>
    <col min="6409" max="6409" width="10" style="7" bestFit="1" customWidth="1"/>
    <col min="6410" max="6653" width="9.140625" style="7"/>
    <col min="6654" max="6654" width="64.85546875" style="7" customWidth="1"/>
    <col min="6655" max="6655" width="5.140625" style="7" customWidth="1"/>
    <col min="6656" max="6656" width="4.85546875" style="7" customWidth="1"/>
    <col min="6657" max="6657" width="5" style="7" customWidth="1"/>
    <col min="6658" max="6658" width="12" style="7" customWidth="1"/>
    <col min="6659" max="6659" width="5.7109375" style="7" customWidth="1"/>
    <col min="6660" max="6660" width="0" style="7" hidden="1" customWidth="1"/>
    <col min="6661" max="6661" width="14.42578125" style="7" customWidth="1"/>
    <col min="6662" max="6662" width="16.42578125" style="7" customWidth="1"/>
    <col min="6663" max="6663" width="13.140625" style="7" customWidth="1"/>
    <col min="6664" max="6664" width="15.42578125" style="7" customWidth="1"/>
    <col min="6665" max="6665" width="10" style="7" bestFit="1" customWidth="1"/>
    <col min="6666" max="6909" width="9.140625" style="7"/>
    <col min="6910" max="6910" width="64.85546875" style="7" customWidth="1"/>
    <col min="6911" max="6911" width="5.140625" style="7" customWidth="1"/>
    <col min="6912" max="6912" width="4.85546875" style="7" customWidth="1"/>
    <col min="6913" max="6913" width="5" style="7" customWidth="1"/>
    <col min="6914" max="6914" width="12" style="7" customWidth="1"/>
    <col min="6915" max="6915" width="5.7109375" style="7" customWidth="1"/>
    <col min="6916" max="6916" width="0" style="7" hidden="1" customWidth="1"/>
    <col min="6917" max="6917" width="14.42578125" style="7" customWidth="1"/>
    <col min="6918" max="6918" width="16.42578125" style="7" customWidth="1"/>
    <col min="6919" max="6919" width="13.140625" style="7" customWidth="1"/>
    <col min="6920" max="6920" width="15.42578125" style="7" customWidth="1"/>
    <col min="6921" max="6921" width="10" style="7" bestFit="1" customWidth="1"/>
    <col min="6922" max="7165" width="9.140625" style="7"/>
    <col min="7166" max="7166" width="64.85546875" style="7" customWidth="1"/>
    <col min="7167" max="7167" width="5.140625" style="7" customWidth="1"/>
    <col min="7168" max="7168" width="4.85546875" style="7" customWidth="1"/>
    <col min="7169" max="7169" width="5" style="7" customWidth="1"/>
    <col min="7170" max="7170" width="12" style="7" customWidth="1"/>
    <col min="7171" max="7171" width="5.7109375" style="7" customWidth="1"/>
    <col min="7172" max="7172" width="0" style="7" hidden="1" customWidth="1"/>
    <col min="7173" max="7173" width="14.42578125" style="7" customWidth="1"/>
    <col min="7174" max="7174" width="16.42578125" style="7" customWidth="1"/>
    <col min="7175" max="7175" width="13.140625" style="7" customWidth="1"/>
    <col min="7176" max="7176" width="15.42578125" style="7" customWidth="1"/>
    <col min="7177" max="7177" width="10" style="7" bestFit="1" customWidth="1"/>
    <col min="7178" max="7421" width="9.140625" style="7"/>
    <col min="7422" max="7422" width="64.85546875" style="7" customWidth="1"/>
    <col min="7423" max="7423" width="5.140625" style="7" customWidth="1"/>
    <col min="7424" max="7424" width="4.85546875" style="7" customWidth="1"/>
    <col min="7425" max="7425" width="5" style="7" customWidth="1"/>
    <col min="7426" max="7426" width="12" style="7" customWidth="1"/>
    <col min="7427" max="7427" width="5.7109375" style="7" customWidth="1"/>
    <col min="7428" max="7428" width="0" style="7" hidden="1" customWidth="1"/>
    <col min="7429" max="7429" width="14.42578125" style="7" customWidth="1"/>
    <col min="7430" max="7430" width="16.42578125" style="7" customWidth="1"/>
    <col min="7431" max="7431" width="13.140625" style="7" customWidth="1"/>
    <col min="7432" max="7432" width="15.42578125" style="7" customWidth="1"/>
    <col min="7433" max="7433" width="10" style="7" bestFit="1" customWidth="1"/>
    <col min="7434" max="7677" width="9.140625" style="7"/>
    <col min="7678" max="7678" width="64.85546875" style="7" customWidth="1"/>
    <col min="7679" max="7679" width="5.140625" style="7" customWidth="1"/>
    <col min="7680" max="7680" width="4.85546875" style="7" customWidth="1"/>
    <col min="7681" max="7681" width="5" style="7" customWidth="1"/>
    <col min="7682" max="7682" width="12" style="7" customWidth="1"/>
    <col min="7683" max="7683" width="5.7109375" style="7" customWidth="1"/>
    <col min="7684" max="7684" width="0" style="7" hidden="1" customWidth="1"/>
    <col min="7685" max="7685" width="14.42578125" style="7" customWidth="1"/>
    <col min="7686" max="7686" width="16.42578125" style="7" customWidth="1"/>
    <col min="7687" max="7687" width="13.140625" style="7" customWidth="1"/>
    <col min="7688" max="7688" width="15.42578125" style="7" customWidth="1"/>
    <col min="7689" max="7689" width="10" style="7" bestFit="1" customWidth="1"/>
    <col min="7690" max="7933" width="9.140625" style="7"/>
    <col min="7934" max="7934" width="64.85546875" style="7" customWidth="1"/>
    <col min="7935" max="7935" width="5.140625" style="7" customWidth="1"/>
    <col min="7936" max="7936" width="4.85546875" style="7" customWidth="1"/>
    <col min="7937" max="7937" width="5" style="7" customWidth="1"/>
    <col min="7938" max="7938" width="12" style="7" customWidth="1"/>
    <col min="7939" max="7939" width="5.7109375" style="7" customWidth="1"/>
    <col min="7940" max="7940" width="0" style="7" hidden="1" customWidth="1"/>
    <col min="7941" max="7941" width="14.42578125" style="7" customWidth="1"/>
    <col min="7942" max="7942" width="16.42578125" style="7" customWidth="1"/>
    <col min="7943" max="7943" width="13.140625" style="7" customWidth="1"/>
    <col min="7944" max="7944" width="15.42578125" style="7" customWidth="1"/>
    <col min="7945" max="7945" width="10" style="7" bestFit="1" customWidth="1"/>
    <col min="7946" max="8189" width="9.140625" style="7"/>
    <col min="8190" max="8190" width="64.85546875" style="7" customWidth="1"/>
    <col min="8191" max="8191" width="5.140625" style="7" customWidth="1"/>
    <col min="8192" max="8192" width="4.85546875" style="7" customWidth="1"/>
    <col min="8193" max="8193" width="5" style="7" customWidth="1"/>
    <col min="8194" max="8194" width="12" style="7" customWidth="1"/>
    <col min="8195" max="8195" width="5.7109375" style="7" customWidth="1"/>
    <col min="8196" max="8196" width="0" style="7" hidden="1" customWidth="1"/>
    <col min="8197" max="8197" width="14.42578125" style="7" customWidth="1"/>
    <col min="8198" max="8198" width="16.42578125" style="7" customWidth="1"/>
    <col min="8199" max="8199" width="13.140625" style="7" customWidth="1"/>
    <col min="8200" max="8200" width="15.42578125" style="7" customWidth="1"/>
    <col min="8201" max="8201" width="10" style="7" bestFit="1" customWidth="1"/>
    <col min="8202" max="8445" width="9.140625" style="7"/>
    <col min="8446" max="8446" width="64.85546875" style="7" customWidth="1"/>
    <col min="8447" max="8447" width="5.140625" style="7" customWidth="1"/>
    <col min="8448" max="8448" width="4.85546875" style="7" customWidth="1"/>
    <col min="8449" max="8449" width="5" style="7" customWidth="1"/>
    <col min="8450" max="8450" width="12" style="7" customWidth="1"/>
    <col min="8451" max="8451" width="5.7109375" style="7" customWidth="1"/>
    <col min="8452" max="8452" width="0" style="7" hidden="1" customWidth="1"/>
    <col min="8453" max="8453" width="14.42578125" style="7" customWidth="1"/>
    <col min="8454" max="8454" width="16.42578125" style="7" customWidth="1"/>
    <col min="8455" max="8455" width="13.140625" style="7" customWidth="1"/>
    <col min="8456" max="8456" width="15.42578125" style="7" customWidth="1"/>
    <col min="8457" max="8457" width="10" style="7" bestFit="1" customWidth="1"/>
    <col min="8458" max="8701" width="9.140625" style="7"/>
    <col min="8702" max="8702" width="64.85546875" style="7" customWidth="1"/>
    <col min="8703" max="8703" width="5.140625" style="7" customWidth="1"/>
    <col min="8704" max="8704" width="4.85546875" style="7" customWidth="1"/>
    <col min="8705" max="8705" width="5" style="7" customWidth="1"/>
    <col min="8706" max="8706" width="12" style="7" customWidth="1"/>
    <col min="8707" max="8707" width="5.7109375" style="7" customWidth="1"/>
    <col min="8708" max="8708" width="0" style="7" hidden="1" customWidth="1"/>
    <col min="8709" max="8709" width="14.42578125" style="7" customWidth="1"/>
    <col min="8710" max="8710" width="16.42578125" style="7" customWidth="1"/>
    <col min="8711" max="8711" width="13.140625" style="7" customWidth="1"/>
    <col min="8712" max="8712" width="15.42578125" style="7" customWidth="1"/>
    <col min="8713" max="8713" width="10" style="7" bestFit="1" customWidth="1"/>
    <col min="8714" max="8957" width="9.140625" style="7"/>
    <col min="8958" max="8958" width="64.85546875" style="7" customWidth="1"/>
    <col min="8959" max="8959" width="5.140625" style="7" customWidth="1"/>
    <col min="8960" max="8960" width="4.85546875" style="7" customWidth="1"/>
    <col min="8961" max="8961" width="5" style="7" customWidth="1"/>
    <col min="8962" max="8962" width="12" style="7" customWidth="1"/>
    <col min="8963" max="8963" width="5.7109375" style="7" customWidth="1"/>
    <col min="8964" max="8964" width="0" style="7" hidden="1" customWidth="1"/>
    <col min="8965" max="8965" width="14.42578125" style="7" customWidth="1"/>
    <col min="8966" max="8966" width="16.42578125" style="7" customWidth="1"/>
    <col min="8967" max="8967" width="13.140625" style="7" customWidth="1"/>
    <col min="8968" max="8968" width="15.42578125" style="7" customWidth="1"/>
    <col min="8969" max="8969" width="10" style="7" bestFit="1" customWidth="1"/>
    <col min="8970" max="9213" width="9.140625" style="7"/>
    <col min="9214" max="9214" width="64.85546875" style="7" customWidth="1"/>
    <col min="9215" max="9215" width="5.140625" style="7" customWidth="1"/>
    <col min="9216" max="9216" width="4.85546875" style="7" customWidth="1"/>
    <col min="9217" max="9217" width="5" style="7" customWidth="1"/>
    <col min="9218" max="9218" width="12" style="7" customWidth="1"/>
    <col min="9219" max="9219" width="5.7109375" style="7" customWidth="1"/>
    <col min="9220" max="9220" width="0" style="7" hidden="1" customWidth="1"/>
    <col min="9221" max="9221" width="14.42578125" style="7" customWidth="1"/>
    <col min="9222" max="9222" width="16.42578125" style="7" customWidth="1"/>
    <col min="9223" max="9223" width="13.140625" style="7" customWidth="1"/>
    <col min="9224" max="9224" width="15.42578125" style="7" customWidth="1"/>
    <col min="9225" max="9225" width="10" style="7" bestFit="1" customWidth="1"/>
    <col min="9226" max="9469" width="9.140625" style="7"/>
    <col min="9470" max="9470" width="64.85546875" style="7" customWidth="1"/>
    <col min="9471" max="9471" width="5.140625" style="7" customWidth="1"/>
    <col min="9472" max="9472" width="4.85546875" style="7" customWidth="1"/>
    <col min="9473" max="9473" width="5" style="7" customWidth="1"/>
    <col min="9474" max="9474" width="12" style="7" customWidth="1"/>
    <col min="9475" max="9475" width="5.7109375" style="7" customWidth="1"/>
    <col min="9476" max="9476" width="0" style="7" hidden="1" customWidth="1"/>
    <col min="9477" max="9477" width="14.42578125" style="7" customWidth="1"/>
    <col min="9478" max="9478" width="16.42578125" style="7" customWidth="1"/>
    <col min="9479" max="9479" width="13.140625" style="7" customWidth="1"/>
    <col min="9480" max="9480" width="15.42578125" style="7" customWidth="1"/>
    <col min="9481" max="9481" width="10" style="7" bestFit="1" customWidth="1"/>
    <col min="9482" max="9725" width="9.140625" style="7"/>
    <col min="9726" max="9726" width="64.85546875" style="7" customWidth="1"/>
    <col min="9727" max="9727" width="5.140625" style="7" customWidth="1"/>
    <col min="9728" max="9728" width="4.85546875" style="7" customWidth="1"/>
    <col min="9729" max="9729" width="5" style="7" customWidth="1"/>
    <col min="9730" max="9730" width="12" style="7" customWidth="1"/>
    <col min="9731" max="9731" width="5.7109375" style="7" customWidth="1"/>
    <col min="9732" max="9732" width="0" style="7" hidden="1" customWidth="1"/>
    <col min="9733" max="9733" width="14.42578125" style="7" customWidth="1"/>
    <col min="9734" max="9734" width="16.42578125" style="7" customWidth="1"/>
    <col min="9735" max="9735" width="13.140625" style="7" customWidth="1"/>
    <col min="9736" max="9736" width="15.42578125" style="7" customWidth="1"/>
    <col min="9737" max="9737" width="10" style="7" bestFit="1" customWidth="1"/>
    <col min="9738" max="9981" width="9.140625" style="7"/>
    <col min="9982" max="9982" width="64.85546875" style="7" customWidth="1"/>
    <col min="9983" max="9983" width="5.140625" style="7" customWidth="1"/>
    <col min="9984" max="9984" width="4.85546875" style="7" customWidth="1"/>
    <col min="9985" max="9985" width="5" style="7" customWidth="1"/>
    <col min="9986" max="9986" width="12" style="7" customWidth="1"/>
    <col min="9987" max="9987" width="5.7109375" style="7" customWidth="1"/>
    <col min="9988" max="9988" width="0" style="7" hidden="1" customWidth="1"/>
    <col min="9989" max="9989" width="14.42578125" style="7" customWidth="1"/>
    <col min="9990" max="9990" width="16.42578125" style="7" customWidth="1"/>
    <col min="9991" max="9991" width="13.140625" style="7" customWidth="1"/>
    <col min="9992" max="9992" width="15.42578125" style="7" customWidth="1"/>
    <col min="9993" max="9993" width="10" style="7" bestFit="1" customWidth="1"/>
    <col min="9994" max="10237" width="9.140625" style="7"/>
    <col min="10238" max="10238" width="64.85546875" style="7" customWidth="1"/>
    <col min="10239" max="10239" width="5.140625" style="7" customWidth="1"/>
    <col min="10240" max="10240" width="4.85546875" style="7" customWidth="1"/>
    <col min="10241" max="10241" width="5" style="7" customWidth="1"/>
    <col min="10242" max="10242" width="12" style="7" customWidth="1"/>
    <col min="10243" max="10243" width="5.7109375" style="7" customWidth="1"/>
    <col min="10244" max="10244" width="0" style="7" hidden="1" customWidth="1"/>
    <col min="10245" max="10245" width="14.42578125" style="7" customWidth="1"/>
    <col min="10246" max="10246" width="16.42578125" style="7" customWidth="1"/>
    <col min="10247" max="10247" width="13.140625" style="7" customWidth="1"/>
    <col min="10248" max="10248" width="15.42578125" style="7" customWidth="1"/>
    <col min="10249" max="10249" width="10" style="7" bestFit="1" customWidth="1"/>
    <col min="10250" max="10493" width="9.140625" style="7"/>
    <col min="10494" max="10494" width="64.85546875" style="7" customWidth="1"/>
    <col min="10495" max="10495" width="5.140625" style="7" customWidth="1"/>
    <col min="10496" max="10496" width="4.85546875" style="7" customWidth="1"/>
    <col min="10497" max="10497" width="5" style="7" customWidth="1"/>
    <col min="10498" max="10498" width="12" style="7" customWidth="1"/>
    <col min="10499" max="10499" width="5.7109375" style="7" customWidth="1"/>
    <col min="10500" max="10500" width="0" style="7" hidden="1" customWidth="1"/>
    <col min="10501" max="10501" width="14.42578125" style="7" customWidth="1"/>
    <col min="10502" max="10502" width="16.42578125" style="7" customWidth="1"/>
    <col min="10503" max="10503" width="13.140625" style="7" customWidth="1"/>
    <col min="10504" max="10504" width="15.42578125" style="7" customWidth="1"/>
    <col min="10505" max="10505" width="10" style="7" bestFit="1" customWidth="1"/>
    <col min="10506" max="10749" width="9.140625" style="7"/>
    <col min="10750" max="10750" width="64.85546875" style="7" customWidth="1"/>
    <col min="10751" max="10751" width="5.140625" style="7" customWidth="1"/>
    <col min="10752" max="10752" width="4.85546875" style="7" customWidth="1"/>
    <col min="10753" max="10753" width="5" style="7" customWidth="1"/>
    <col min="10754" max="10754" width="12" style="7" customWidth="1"/>
    <col min="10755" max="10755" width="5.7109375" style="7" customWidth="1"/>
    <col min="10756" max="10756" width="0" style="7" hidden="1" customWidth="1"/>
    <col min="10757" max="10757" width="14.42578125" style="7" customWidth="1"/>
    <col min="10758" max="10758" width="16.42578125" style="7" customWidth="1"/>
    <col min="10759" max="10759" width="13.140625" style="7" customWidth="1"/>
    <col min="10760" max="10760" width="15.42578125" style="7" customWidth="1"/>
    <col min="10761" max="10761" width="10" style="7" bestFit="1" customWidth="1"/>
    <col min="10762" max="11005" width="9.140625" style="7"/>
    <col min="11006" max="11006" width="64.85546875" style="7" customWidth="1"/>
    <col min="11007" max="11007" width="5.140625" style="7" customWidth="1"/>
    <col min="11008" max="11008" width="4.85546875" style="7" customWidth="1"/>
    <col min="11009" max="11009" width="5" style="7" customWidth="1"/>
    <col min="11010" max="11010" width="12" style="7" customWidth="1"/>
    <col min="11011" max="11011" width="5.7109375" style="7" customWidth="1"/>
    <col min="11012" max="11012" width="0" style="7" hidden="1" customWidth="1"/>
    <col min="11013" max="11013" width="14.42578125" style="7" customWidth="1"/>
    <col min="11014" max="11014" width="16.42578125" style="7" customWidth="1"/>
    <col min="11015" max="11015" width="13.140625" style="7" customWidth="1"/>
    <col min="11016" max="11016" width="15.42578125" style="7" customWidth="1"/>
    <col min="11017" max="11017" width="10" style="7" bestFit="1" customWidth="1"/>
    <col min="11018" max="11261" width="9.140625" style="7"/>
    <col min="11262" max="11262" width="64.85546875" style="7" customWidth="1"/>
    <col min="11263" max="11263" width="5.140625" style="7" customWidth="1"/>
    <col min="11264" max="11264" width="4.85546875" style="7" customWidth="1"/>
    <col min="11265" max="11265" width="5" style="7" customWidth="1"/>
    <col min="11266" max="11266" width="12" style="7" customWidth="1"/>
    <col min="11267" max="11267" width="5.7109375" style="7" customWidth="1"/>
    <col min="11268" max="11268" width="0" style="7" hidden="1" customWidth="1"/>
    <col min="11269" max="11269" width="14.42578125" style="7" customWidth="1"/>
    <col min="11270" max="11270" width="16.42578125" style="7" customWidth="1"/>
    <col min="11271" max="11271" width="13.140625" style="7" customWidth="1"/>
    <col min="11272" max="11272" width="15.42578125" style="7" customWidth="1"/>
    <col min="11273" max="11273" width="10" style="7" bestFit="1" customWidth="1"/>
    <col min="11274" max="11517" width="9.140625" style="7"/>
    <col min="11518" max="11518" width="64.85546875" style="7" customWidth="1"/>
    <col min="11519" max="11519" width="5.140625" style="7" customWidth="1"/>
    <col min="11520" max="11520" width="4.85546875" style="7" customWidth="1"/>
    <col min="11521" max="11521" width="5" style="7" customWidth="1"/>
    <col min="11522" max="11522" width="12" style="7" customWidth="1"/>
    <col min="11523" max="11523" width="5.7109375" style="7" customWidth="1"/>
    <col min="11524" max="11524" width="0" style="7" hidden="1" customWidth="1"/>
    <col min="11525" max="11525" width="14.42578125" style="7" customWidth="1"/>
    <col min="11526" max="11526" width="16.42578125" style="7" customWidth="1"/>
    <col min="11527" max="11527" width="13.140625" style="7" customWidth="1"/>
    <col min="11528" max="11528" width="15.42578125" style="7" customWidth="1"/>
    <col min="11529" max="11529" width="10" style="7" bestFit="1" customWidth="1"/>
    <col min="11530" max="11773" width="9.140625" style="7"/>
    <col min="11774" max="11774" width="64.85546875" style="7" customWidth="1"/>
    <col min="11775" max="11775" width="5.140625" style="7" customWidth="1"/>
    <col min="11776" max="11776" width="4.85546875" style="7" customWidth="1"/>
    <col min="11777" max="11777" width="5" style="7" customWidth="1"/>
    <col min="11778" max="11778" width="12" style="7" customWidth="1"/>
    <col min="11779" max="11779" width="5.7109375" style="7" customWidth="1"/>
    <col min="11780" max="11780" width="0" style="7" hidden="1" customWidth="1"/>
    <col min="11781" max="11781" width="14.42578125" style="7" customWidth="1"/>
    <col min="11782" max="11782" width="16.42578125" style="7" customWidth="1"/>
    <col min="11783" max="11783" width="13.140625" style="7" customWidth="1"/>
    <col min="11784" max="11784" width="15.42578125" style="7" customWidth="1"/>
    <col min="11785" max="11785" width="10" style="7" bestFit="1" customWidth="1"/>
    <col min="11786" max="12029" width="9.140625" style="7"/>
    <col min="12030" max="12030" width="64.85546875" style="7" customWidth="1"/>
    <col min="12031" max="12031" width="5.140625" style="7" customWidth="1"/>
    <col min="12032" max="12032" width="4.85546875" style="7" customWidth="1"/>
    <col min="12033" max="12033" width="5" style="7" customWidth="1"/>
    <col min="12034" max="12034" width="12" style="7" customWidth="1"/>
    <col min="12035" max="12035" width="5.7109375" style="7" customWidth="1"/>
    <col min="12036" max="12036" width="0" style="7" hidden="1" customWidth="1"/>
    <col min="12037" max="12037" width="14.42578125" style="7" customWidth="1"/>
    <col min="12038" max="12038" width="16.42578125" style="7" customWidth="1"/>
    <col min="12039" max="12039" width="13.140625" style="7" customWidth="1"/>
    <col min="12040" max="12040" width="15.42578125" style="7" customWidth="1"/>
    <col min="12041" max="12041" width="10" style="7" bestFit="1" customWidth="1"/>
    <col min="12042" max="12285" width="9.140625" style="7"/>
    <col min="12286" max="12286" width="64.85546875" style="7" customWidth="1"/>
    <col min="12287" max="12287" width="5.140625" style="7" customWidth="1"/>
    <col min="12288" max="12288" width="4.85546875" style="7" customWidth="1"/>
    <col min="12289" max="12289" width="5" style="7" customWidth="1"/>
    <col min="12290" max="12290" width="12" style="7" customWidth="1"/>
    <col min="12291" max="12291" width="5.7109375" style="7" customWidth="1"/>
    <col min="12292" max="12292" width="0" style="7" hidden="1" customWidth="1"/>
    <col min="12293" max="12293" width="14.42578125" style="7" customWidth="1"/>
    <col min="12294" max="12294" width="16.42578125" style="7" customWidth="1"/>
    <col min="12295" max="12295" width="13.140625" style="7" customWidth="1"/>
    <col min="12296" max="12296" width="15.42578125" style="7" customWidth="1"/>
    <col min="12297" max="12297" width="10" style="7" bestFit="1" customWidth="1"/>
    <col min="12298" max="12541" width="9.140625" style="7"/>
    <col min="12542" max="12542" width="64.85546875" style="7" customWidth="1"/>
    <col min="12543" max="12543" width="5.140625" style="7" customWidth="1"/>
    <col min="12544" max="12544" width="4.85546875" style="7" customWidth="1"/>
    <col min="12545" max="12545" width="5" style="7" customWidth="1"/>
    <col min="12546" max="12546" width="12" style="7" customWidth="1"/>
    <col min="12547" max="12547" width="5.7109375" style="7" customWidth="1"/>
    <col min="12548" max="12548" width="0" style="7" hidden="1" customWidth="1"/>
    <col min="12549" max="12549" width="14.42578125" style="7" customWidth="1"/>
    <col min="12550" max="12550" width="16.42578125" style="7" customWidth="1"/>
    <col min="12551" max="12551" width="13.140625" style="7" customWidth="1"/>
    <col min="12552" max="12552" width="15.42578125" style="7" customWidth="1"/>
    <col min="12553" max="12553" width="10" style="7" bestFit="1" customWidth="1"/>
    <col min="12554" max="12797" width="9.140625" style="7"/>
    <col min="12798" max="12798" width="64.85546875" style="7" customWidth="1"/>
    <col min="12799" max="12799" width="5.140625" style="7" customWidth="1"/>
    <col min="12800" max="12800" width="4.85546875" style="7" customWidth="1"/>
    <col min="12801" max="12801" width="5" style="7" customWidth="1"/>
    <col min="12802" max="12802" width="12" style="7" customWidth="1"/>
    <col min="12803" max="12803" width="5.7109375" style="7" customWidth="1"/>
    <col min="12804" max="12804" width="0" style="7" hidden="1" customWidth="1"/>
    <col min="12805" max="12805" width="14.42578125" style="7" customWidth="1"/>
    <col min="12806" max="12806" width="16.42578125" style="7" customWidth="1"/>
    <col min="12807" max="12807" width="13.140625" style="7" customWidth="1"/>
    <col min="12808" max="12808" width="15.42578125" style="7" customWidth="1"/>
    <col min="12809" max="12809" width="10" style="7" bestFit="1" customWidth="1"/>
    <col min="12810" max="13053" width="9.140625" style="7"/>
    <col min="13054" max="13054" width="64.85546875" style="7" customWidth="1"/>
    <col min="13055" max="13055" width="5.140625" style="7" customWidth="1"/>
    <col min="13056" max="13056" width="4.85546875" style="7" customWidth="1"/>
    <col min="13057" max="13057" width="5" style="7" customWidth="1"/>
    <col min="13058" max="13058" width="12" style="7" customWidth="1"/>
    <col min="13059" max="13059" width="5.7109375" style="7" customWidth="1"/>
    <col min="13060" max="13060" width="0" style="7" hidden="1" customWidth="1"/>
    <col min="13061" max="13061" width="14.42578125" style="7" customWidth="1"/>
    <col min="13062" max="13062" width="16.42578125" style="7" customWidth="1"/>
    <col min="13063" max="13063" width="13.140625" style="7" customWidth="1"/>
    <col min="13064" max="13064" width="15.42578125" style="7" customWidth="1"/>
    <col min="13065" max="13065" width="10" style="7" bestFit="1" customWidth="1"/>
    <col min="13066" max="13309" width="9.140625" style="7"/>
    <col min="13310" max="13310" width="64.85546875" style="7" customWidth="1"/>
    <col min="13311" max="13311" width="5.140625" style="7" customWidth="1"/>
    <col min="13312" max="13312" width="4.85546875" style="7" customWidth="1"/>
    <col min="13313" max="13313" width="5" style="7" customWidth="1"/>
    <col min="13314" max="13314" width="12" style="7" customWidth="1"/>
    <col min="13315" max="13315" width="5.7109375" style="7" customWidth="1"/>
    <col min="13316" max="13316" width="0" style="7" hidden="1" customWidth="1"/>
    <col min="13317" max="13317" width="14.42578125" style="7" customWidth="1"/>
    <col min="13318" max="13318" width="16.42578125" style="7" customWidth="1"/>
    <col min="13319" max="13319" width="13.140625" style="7" customWidth="1"/>
    <col min="13320" max="13320" width="15.42578125" style="7" customWidth="1"/>
    <col min="13321" max="13321" width="10" style="7" bestFit="1" customWidth="1"/>
    <col min="13322" max="13565" width="9.140625" style="7"/>
    <col min="13566" max="13566" width="64.85546875" style="7" customWidth="1"/>
    <col min="13567" max="13567" width="5.140625" style="7" customWidth="1"/>
    <col min="13568" max="13568" width="4.85546875" style="7" customWidth="1"/>
    <col min="13569" max="13569" width="5" style="7" customWidth="1"/>
    <col min="13570" max="13570" width="12" style="7" customWidth="1"/>
    <col min="13571" max="13571" width="5.7109375" style="7" customWidth="1"/>
    <col min="13572" max="13572" width="0" style="7" hidden="1" customWidth="1"/>
    <col min="13573" max="13573" width="14.42578125" style="7" customWidth="1"/>
    <col min="13574" max="13574" width="16.42578125" style="7" customWidth="1"/>
    <col min="13575" max="13575" width="13.140625" style="7" customWidth="1"/>
    <col min="13576" max="13576" width="15.42578125" style="7" customWidth="1"/>
    <col min="13577" max="13577" width="10" style="7" bestFit="1" customWidth="1"/>
    <col min="13578" max="13821" width="9.140625" style="7"/>
    <col min="13822" max="13822" width="64.85546875" style="7" customWidth="1"/>
    <col min="13823" max="13823" width="5.140625" style="7" customWidth="1"/>
    <col min="13824" max="13824" width="4.85546875" style="7" customWidth="1"/>
    <col min="13825" max="13825" width="5" style="7" customWidth="1"/>
    <col min="13826" max="13826" width="12" style="7" customWidth="1"/>
    <col min="13827" max="13827" width="5.7109375" style="7" customWidth="1"/>
    <col min="13828" max="13828" width="0" style="7" hidden="1" customWidth="1"/>
    <col min="13829" max="13829" width="14.42578125" style="7" customWidth="1"/>
    <col min="13830" max="13830" width="16.42578125" style="7" customWidth="1"/>
    <col min="13831" max="13831" width="13.140625" style="7" customWidth="1"/>
    <col min="13832" max="13832" width="15.42578125" style="7" customWidth="1"/>
    <col min="13833" max="13833" width="10" style="7" bestFit="1" customWidth="1"/>
    <col min="13834" max="14077" width="9.140625" style="7"/>
    <col min="14078" max="14078" width="64.85546875" style="7" customWidth="1"/>
    <col min="14079" max="14079" width="5.140625" style="7" customWidth="1"/>
    <col min="14080" max="14080" width="4.85546875" style="7" customWidth="1"/>
    <col min="14081" max="14081" width="5" style="7" customWidth="1"/>
    <col min="14082" max="14082" width="12" style="7" customWidth="1"/>
    <col min="14083" max="14083" width="5.7109375" style="7" customWidth="1"/>
    <col min="14084" max="14084" width="0" style="7" hidden="1" customWidth="1"/>
    <col min="14085" max="14085" width="14.42578125" style="7" customWidth="1"/>
    <col min="14086" max="14086" width="16.42578125" style="7" customWidth="1"/>
    <col min="14087" max="14087" width="13.140625" style="7" customWidth="1"/>
    <col min="14088" max="14088" width="15.42578125" style="7" customWidth="1"/>
    <col min="14089" max="14089" width="10" style="7" bestFit="1" customWidth="1"/>
    <col min="14090" max="14333" width="9.140625" style="7"/>
    <col min="14334" max="14334" width="64.85546875" style="7" customWidth="1"/>
    <col min="14335" max="14335" width="5.140625" style="7" customWidth="1"/>
    <col min="14336" max="14336" width="4.85546875" style="7" customWidth="1"/>
    <col min="14337" max="14337" width="5" style="7" customWidth="1"/>
    <col min="14338" max="14338" width="12" style="7" customWidth="1"/>
    <col min="14339" max="14339" width="5.7109375" style="7" customWidth="1"/>
    <col min="14340" max="14340" width="0" style="7" hidden="1" customWidth="1"/>
    <col min="14341" max="14341" width="14.42578125" style="7" customWidth="1"/>
    <col min="14342" max="14342" width="16.42578125" style="7" customWidth="1"/>
    <col min="14343" max="14343" width="13.140625" style="7" customWidth="1"/>
    <col min="14344" max="14344" width="15.42578125" style="7" customWidth="1"/>
    <col min="14345" max="14345" width="10" style="7" bestFit="1" customWidth="1"/>
    <col min="14346" max="14589" width="9.140625" style="7"/>
    <col min="14590" max="14590" width="64.85546875" style="7" customWidth="1"/>
    <col min="14591" max="14591" width="5.140625" style="7" customWidth="1"/>
    <col min="14592" max="14592" width="4.85546875" style="7" customWidth="1"/>
    <col min="14593" max="14593" width="5" style="7" customWidth="1"/>
    <col min="14594" max="14594" width="12" style="7" customWidth="1"/>
    <col min="14595" max="14595" width="5.7109375" style="7" customWidth="1"/>
    <col min="14596" max="14596" width="0" style="7" hidden="1" customWidth="1"/>
    <col min="14597" max="14597" width="14.42578125" style="7" customWidth="1"/>
    <col min="14598" max="14598" width="16.42578125" style="7" customWidth="1"/>
    <col min="14599" max="14599" width="13.140625" style="7" customWidth="1"/>
    <col min="14600" max="14600" width="15.42578125" style="7" customWidth="1"/>
    <col min="14601" max="14601" width="10" style="7" bestFit="1" customWidth="1"/>
    <col min="14602" max="14845" width="9.140625" style="7"/>
    <col min="14846" max="14846" width="64.85546875" style="7" customWidth="1"/>
    <col min="14847" max="14847" width="5.140625" style="7" customWidth="1"/>
    <col min="14848" max="14848" width="4.85546875" style="7" customWidth="1"/>
    <col min="14849" max="14849" width="5" style="7" customWidth="1"/>
    <col min="14850" max="14850" width="12" style="7" customWidth="1"/>
    <col min="14851" max="14851" width="5.7109375" style="7" customWidth="1"/>
    <col min="14852" max="14852" width="0" style="7" hidden="1" customWidth="1"/>
    <col min="14853" max="14853" width="14.42578125" style="7" customWidth="1"/>
    <col min="14854" max="14854" width="16.42578125" style="7" customWidth="1"/>
    <col min="14855" max="14855" width="13.140625" style="7" customWidth="1"/>
    <col min="14856" max="14856" width="15.42578125" style="7" customWidth="1"/>
    <col min="14857" max="14857" width="10" style="7" bestFit="1" customWidth="1"/>
    <col min="14858" max="15101" width="9.140625" style="7"/>
    <col min="15102" max="15102" width="64.85546875" style="7" customWidth="1"/>
    <col min="15103" max="15103" width="5.140625" style="7" customWidth="1"/>
    <col min="15104" max="15104" width="4.85546875" style="7" customWidth="1"/>
    <col min="15105" max="15105" width="5" style="7" customWidth="1"/>
    <col min="15106" max="15106" width="12" style="7" customWidth="1"/>
    <col min="15107" max="15107" width="5.7109375" style="7" customWidth="1"/>
    <col min="15108" max="15108" width="0" style="7" hidden="1" customWidth="1"/>
    <col min="15109" max="15109" width="14.42578125" style="7" customWidth="1"/>
    <col min="15110" max="15110" width="16.42578125" style="7" customWidth="1"/>
    <col min="15111" max="15111" width="13.140625" style="7" customWidth="1"/>
    <col min="15112" max="15112" width="15.42578125" style="7" customWidth="1"/>
    <col min="15113" max="15113" width="10" style="7" bestFit="1" customWidth="1"/>
    <col min="15114" max="15357" width="9.140625" style="7"/>
    <col min="15358" max="15358" width="64.85546875" style="7" customWidth="1"/>
    <col min="15359" max="15359" width="5.140625" style="7" customWidth="1"/>
    <col min="15360" max="15360" width="4.85546875" style="7" customWidth="1"/>
    <col min="15361" max="15361" width="5" style="7" customWidth="1"/>
    <col min="15362" max="15362" width="12" style="7" customWidth="1"/>
    <col min="15363" max="15363" width="5.7109375" style="7" customWidth="1"/>
    <col min="15364" max="15364" width="0" style="7" hidden="1" customWidth="1"/>
    <col min="15365" max="15365" width="14.42578125" style="7" customWidth="1"/>
    <col min="15366" max="15366" width="16.42578125" style="7" customWidth="1"/>
    <col min="15367" max="15367" width="13.140625" style="7" customWidth="1"/>
    <col min="15368" max="15368" width="15.42578125" style="7" customWidth="1"/>
    <col min="15369" max="15369" width="10" style="7" bestFit="1" customWidth="1"/>
    <col min="15370" max="15613" width="9.140625" style="7"/>
    <col min="15614" max="15614" width="64.85546875" style="7" customWidth="1"/>
    <col min="15615" max="15615" width="5.140625" style="7" customWidth="1"/>
    <col min="15616" max="15616" width="4.85546875" style="7" customWidth="1"/>
    <col min="15617" max="15617" width="5" style="7" customWidth="1"/>
    <col min="15618" max="15618" width="12" style="7" customWidth="1"/>
    <col min="15619" max="15619" width="5.7109375" style="7" customWidth="1"/>
    <col min="15620" max="15620" width="0" style="7" hidden="1" customWidth="1"/>
    <col min="15621" max="15621" width="14.42578125" style="7" customWidth="1"/>
    <col min="15622" max="15622" width="16.42578125" style="7" customWidth="1"/>
    <col min="15623" max="15623" width="13.140625" style="7" customWidth="1"/>
    <col min="15624" max="15624" width="15.42578125" style="7" customWidth="1"/>
    <col min="15625" max="15625" width="10" style="7" bestFit="1" customWidth="1"/>
    <col min="15626" max="15869" width="9.140625" style="7"/>
    <col min="15870" max="15870" width="64.85546875" style="7" customWidth="1"/>
    <col min="15871" max="15871" width="5.140625" style="7" customWidth="1"/>
    <col min="15872" max="15872" width="4.85546875" style="7" customWidth="1"/>
    <col min="15873" max="15873" width="5" style="7" customWidth="1"/>
    <col min="15874" max="15874" width="12" style="7" customWidth="1"/>
    <col min="15875" max="15875" width="5.7109375" style="7" customWidth="1"/>
    <col min="15876" max="15876" width="0" style="7" hidden="1" customWidth="1"/>
    <col min="15877" max="15877" width="14.42578125" style="7" customWidth="1"/>
    <col min="15878" max="15878" width="16.42578125" style="7" customWidth="1"/>
    <col min="15879" max="15879" width="13.140625" style="7" customWidth="1"/>
    <col min="15880" max="15880" width="15.42578125" style="7" customWidth="1"/>
    <col min="15881" max="15881" width="10" style="7" bestFit="1" customWidth="1"/>
    <col min="15882" max="16125" width="9.140625" style="7"/>
    <col min="16126" max="16126" width="64.85546875" style="7" customWidth="1"/>
    <col min="16127" max="16127" width="5.140625" style="7" customWidth="1"/>
    <col min="16128" max="16128" width="4.85546875" style="7" customWidth="1"/>
    <col min="16129" max="16129" width="5" style="7" customWidth="1"/>
    <col min="16130" max="16130" width="12" style="7" customWidth="1"/>
    <col min="16131" max="16131" width="5.7109375" style="7" customWidth="1"/>
    <col min="16132" max="16132" width="0" style="7" hidden="1" customWidth="1"/>
    <col min="16133" max="16133" width="14.42578125" style="7" customWidth="1"/>
    <col min="16134" max="16134" width="16.42578125" style="7" customWidth="1"/>
    <col min="16135" max="16135" width="13.140625" style="7" customWidth="1"/>
    <col min="16136" max="16136" width="15.42578125" style="7" customWidth="1"/>
    <col min="16137" max="16137" width="10" style="7" bestFit="1" customWidth="1"/>
    <col min="16138" max="16384" width="9.140625" style="7"/>
  </cols>
  <sheetData>
    <row r="1" spans="1:10">
      <c r="B1" s="2"/>
      <c r="D1" s="2"/>
      <c r="E1" s="149" t="s">
        <v>403</v>
      </c>
      <c r="F1" s="149"/>
      <c r="G1" s="4"/>
      <c r="H1" s="5"/>
      <c r="I1" s="5"/>
      <c r="J1" s="6"/>
    </row>
    <row r="2" spans="1:10" ht="15.75" customHeight="1">
      <c r="B2" s="2"/>
      <c r="C2" s="2"/>
      <c r="D2" s="2"/>
      <c r="E2" s="150" t="s">
        <v>409</v>
      </c>
      <c r="F2" s="150"/>
      <c r="G2" s="150"/>
      <c r="H2" s="8"/>
      <c r="I2" s="8"/>
      <c r="J2" s="9"/>
    </row>
    <row r="3" spans="1:10">
      <c r="B3" s="10"/>
      <c r="C3" s="10"/>
      <c r="D3" s="10"/>
      <c r="E3" s="151" t="s">
        <v>0</v>
      </c>
      <c r="F3" s="151"/>
      <c r="G3" s="151"/>
      <c r="H3" s="8"/>
      <c r="I3" s="8"/>
      <c r="J3" s="9"/>
    </row>
    <row r="4" spans="1:10">
      <c r="A4" s="11"/>
      <c r="B4" s="10"/>
      <c r="C4" s="10"/>
      <c r="D4" s="10"/>
      <c r="E4" s="151" t="s">
        <v>404</v>
      </c>
      <c r="F4" s="151"/>
      <c r="G4" s="151"/>
      <c r="H4" s="8"/>
      <c r="I4" s="8"/>
      <c r="J4" s="9"/>
    </row>
    <row r="5" spans="1:10" ht="51.75" customHeight="1">
      <c r="A5" s="12"/>
      <c r="B5" s="13"/>
      <c r="C5" s="13"/>
      <c r="D5" s="13"/>
      <c r="E5" s="152" t="s">
        <v>408</v>
      </c>
      <c r="F5" s="152"/>
      <c r="G5" s="152"/>
    </row>
    <row r="6" spans="1:10" ht="14.25" customHeight="1">
      <c r="A6" s="12"/>
      <c r="B6" s="142"/>
      <c r="C6" s="142"/>
      <c r="D6" s="142"/>
      <c r="E6" s="142"/>
      <c r="F6" s="142"/>
      <c r="G6" s="13"/>
      <c r="H6" s="13"/>
    </row>
    <row r="7" spans="1:10" ht="18.75" customHeight="1">
      <c r="A7" s="12"/>
      <c r="B7" s="14"/>
      <c r="C7" s="14"/>
      <c r="D7" s="14"/>
      <c r="E7" s="14"/>
      <c r="F7" s="14"/>
      <c r="G7" s="14"/>
      <c r="H7" s="13"/>
    </row>
    <row r="8" spans="1:10" ht="41.25" customHeight="1">
      <c r="A8" s="155" t="s">
        <v>1</v>
      </c>
      <c r="B8" s="155"/>
      <c r="C8" s="155"/>
      <c r="D8" s="155"/>
      <c r="E8" s="155"/>
      <c r="F8" s="155"/>
      <c r="G8" s="155"/>
      <c r="I8" s="15"/>
    </row>
    <row r="9" spans="1:10" ht="15" customHeight="1" thickBot="1">
      <c r="F9" s="16"/>
      <c r="G9" s="18" t="s">
        <v>2</v>
      </c>
    </row>
    <row r="10" spans="1:10" ht="27.75" customHeight="1">
      <c r="A10" s="143" t="s">
        <v>3</v>
      </c>
      <c r="B10" s="145" t="s">
        <v>4</v>
      </c>
      <c r="C10" s="145" t="s">
        <v>5</v>
      </c>
      <c r="D10" s="145" t="s">
        <v>6</v>
      </c>
      <c r="E10" s="147" t="s">
        <v>7</v>
      </c>
      <c r="F10" s="147" t="s">
        <v>8</v>
      </c>
      <c r="G10" s="153" t="s">
        <v>405</v>
      </c>
      <c r="H10" s="19"/>
    </row>
    <row r="11" spans="1:10" ht="12" customHeight="1" thickBot="1">
      <c r="A11" s="144"/>
      <c r="B11" s="146"/>
      <c r="C11" s="146"/>
      <c r="D11" s="146"/>
      <c r="E11" s="148"/>
      <c r="F11" s="148"/>
      <c r="G11" s="154"/>
    </row>
    <row r="12" spans="1:10" s="24" customFormat="1" ht="12.75" customHeight="1">
      <c r="A12" s="20">
        <v>1</v>
      </c>
      <c r="B12" s="21">
        <v>2</v>
      </c>
      <c r="C12" s="21" t="s">
        <v>9</v>
      </c>
      <c r="D12" s="21" t="s">
        <v>10</v>
      </c>
      <c r="E12" s="22" t="s">
        <v>11</v>
      </c>
      <c r="F12" s="22" t="s">
        <v>12</v>
      </c>
      <c r="G12" s="141">
        <v>7</v>
      </c>
    </row>
    <row r="13" spans="1:10" s="30" customFormat="1" ht="20.25">
      <c r="A13" s="25" t="s">
        <v>13</v>
      </c>
      <c r="B13" s="26"/>
      <c r="C13" s="26"/>
      <c r="D13" s="26"/>
      <c r="E13" s="26"/>
      <c r="F13" s="27"/>
      <c r="G13" s="28">
        <f>G14+G248+G375</f>
        <v>403556.86628000002</v>
      </c>
      <c r="H13" s="29"/>
    </row>
    <row r="14" spans="1:10" s="33" customFormat="1" ht="16.5" customHeight="1">
      <c r="A14" s="25" t="s">
        <v>14</v>
      </c>
      <c r="B14" s="26" t="s">
        <v>15</v>
      </c>
      <c r="C14" s="26"/>
      <c r="D14" s="26"/>
      <c r="E14" s="26"/>
      <c r="F14" s="27"/>
      <c r="G14" s="28">
        <f>G15+G125+G184+G226+G234+G240+G202+G165+G196</f>
        <v>69780.806559999997</v>
      </c>
      <c r="H14" s="31"/>
      <c r="I14" s="32"/>
    </row>
    <row r="15" spans="1:10" s="33" customFormat="1">
      <c r="A15" s="34" t="s">
        <v>16</v>
      </c>
      <c r="B15" s="26" t="s">
        <v>15</v>
      </c>
      <c r="C15" s="26" t="s">
        <v>17</v>
      </c>
      <c r="D15" s="26"/>
      <c r="E15" s="26"/>
      <c r="F15" s="27"/>
      <c r="G15" s="28">
        <f>G16+G21+G31+G82+G87+G77+G70+G65</f>
        <v>33249.398629999996</v>
      </c>
    </row>
    <row r="16" spans="1:10" s="33" customFormat="1" ht="28.5" customHeight="1">
      <c r="A16" s="35" t="s">
        <v>18</v>
      </c>
      <c r="B16" s="26" t="s">
        <v>15</v>
      </c>
      <c r="C16" s="26" t="s">
        <v>17</v>
      </c>
      <c r="D16" s="26" t="s">
        <v>19</v>
      </c>
      <c r="E16" s="26"/>
      <c r="F16" s="27"/>
      <c r="G16" s="28">
        <f>G18</f>
        <v>1554.8898200000001</v>
      </c>
    </row>
    <row r="17" spans="1:9" s="33" customFormat="1" ht="19.5" customHeight="1">
      <c r="A17" s="36" t="s">
        <v>20</v>
      </c>
      <c r="B17" s="37" t="s">
        <v>15</v>
      </c>
      <c r="C17" s="37" t="s">
        <v>17</v>
      </c>
      <c r="D17" s="37" t="s">
        <v>19</v>
      </c>
      <c r="E17" s="38" t="s">
        <v>21</v>
      </c>
      <c r="F17" s="39"/>
      <c r="G17" s="40">
        <f>G18</f>
        <v>1554.8898200000001</v>
      </c>
    </row>
    <row r="18" spans="1:9" ht="17.25" customHeight="1">
      <c r="A18" s="41" t="s">
        <v>22</v>
      </c>
      <c r="B18" s="37" t="s">
        <v>15</v>
      </c>
      <c r="C18" s="37" t="s">
        <v>17</v>
      </c>
      <c r="D18" s="37" t="s">
        <v>19</v>
      </c>
      <c r="E18" s="38" t="s">
        <v>23</v>
      </c>
      <c r="F18" s="39"/>
      <c r="G18" s="40">
        <f>G20</f>
        <v>1554.8898200000001</v>
      </c>
    </row>
    <row r="19" spans="1:9" ht="30" customHeight="1">
      <c r="A19" s="42" t="s">
        <v>24</v>
      </c>
      <c r="B19" s="37" t="s">
        <v>15</v>
      </c>
      <c r="C19" s="37" t="s">
        <v>17</v>
      </c>
      <c r="D19" s="37" t="s">
        <v>19</v>
      </c>
      <c r="E19" s="38" t="s">
        <v>25</v>
      </c>
      <c r="F19" s="39"/>
      <c r="G19" s="40">
        <f>G20</f>
        <v>1554.8898200000001</v>
      </c>
      <c r="H19" s="15"/>
      <c r="I19" s="15"/>
    </row>
    <row r="20" spans="1:9" ht="41.25" customHeight="1">
      <c r="A20" s="36" t="s">
        <v>26</v>
      </c>
      <c r="B20" s="37" t="s">
        <v>15</v>
      </c>
      <c r="C20" s="37" t="s">
        <v>17</v>
      </c>
      <c r="D20" s="37" t="s">
        <v>19</v>
      </c>
      <c r="E20" s="38" t="s">
        <v>25</v>
      </c>
      <c r="F20" s="43" t="s">
        <v>27</v>
      </c>
      <c r="G20" s="40">
        <v>1554.8898200000001</v>
      </c>
      <c r="H20" s="15"/>
      <c r="I20" s="15"/>
    </row>
    <row r="21" spans="1:9" s="33" customFormat="1" ht="42" customHeight="1">
      <c r="A21" s="35" t="s">
        <v>28</v>
      </c>
      <c r="B21" s="26" t="s">
        <v>15</v>
      </c>
      <c r="C21" s="26" t="s">
        <v>17</v>
      </c>
      <c r="D21" s="26" t="s">
        <v>29</v>
      </c>
      <c r="E21" s="26"/>
      <c r="F21" s="27"/>
      <c r="G21" s="28">
        <f>G22</f>
        <v>1966.7763300000001</v>
      </c>
      <c r="H21" s="32"/>
      <c r="I21" s="32"/>
    </row>
    <row r="22" spans="1:9" s="33" customFormat="1" ht="30.75" customHeight="1">
      <c r="A22" s="44" t="s">
        <v>30</v>
      </c>
      <c r="B22" s="26" t="s">
        <v>15</v>
      </c>
      <c r="C22" s="26" t="s">
        <v>17</v>
      </c>
      <c r="D22" s="26" t="s">
        <v>29</v>
      </c>
      <c r="E22" s="45" t="s">
        <v>31</v>
      </c>
      <c r="F22" s="27"/>
      <c r="G22" s="28">
        <f>G23+G26</f>
        <v>1966.7763300000001</v>
      </c>
      <c r="H22" s="32"/>
    </row>
    <row r="23" spans="1:9" ht="18.75" customHeight="1">
      <c r="A23" s="41" t="s">
        <v>32</v>
      </c>
      <c r="B23" s="37" t="s">
        <v>15</v>
      </c>
      <c r="C23" s="37" t="s">
        <v>17</v>
      </c>
      <c r="D23" s="37" t="s">
        <v>29</v>
      </c>
      <c r="E23" s="38" t="s">
        <v>33</v>
      </c>
      <c r="F23" s="39"/>
      <c r="G23" s="40">
        <f>G24</f>
        <v>950.39144999999996</v>
      </c>
    </row>
    <row r="24" spans="1:9" ht="26.25">
      <c r="A24" s="42" t="s">
        <v>24</v>
      </c>
      <c r="B24" s="37" t="s">
        <v>15</v>
      </c>
      <c r="C24" s="37" t="s">
        <v>17</v>
      </c>
      <c r="D24" s="37" t="s">
        <v>29</v>
      </c>
      <c r="E24" s="38" t="s">
        <v>34</v>
      </c>
      <c r="F24" s="43"/>
      <c r="G24" s="40">
        <f>G25</f>
        <v>950.39144999999996</v>
      </c>
    </row>
    <row r="25" spans="1:9" ht="44.25" customHeight="1">
      <c r="A25" s="36" t="s">
        <v>26</v>
      </c>
      <c r="B25" s="37" t="s">
        <v>15</v>
      </c>
      <c r="C25" s="37" t="s">
        <v>17</v>
      </c>
      <c r="D25" s="37" t="s">
        <v>29</v>
      </c>
      <c r="E25" s="38" t="s">
        <v>34</v>
      </c>
      <c r="F25" s="43" t="s">
        <v>27</v>
      </c>
      <c r="G25" s="40">
        <v>950.39144999999996</v>
      </c>
    </row>
    <row r="26" spans="1:9" ht="24" customHeight="1">
      <c r="A26" s="41" t="s">
        <v>35</v>
      </c>
      <c r="B26" s="37" t="s">
        <v>15</v>
      </c>
      <c r="C26" s="37" t="s">
        <v>17</v>
      </c>
      <c r="D26" s="37" t="s">
        <v>29</v>
      </c>
      <c r="E26" s="38" t="s">
        <v>36</v>
      </c>
      <c r="F26" s="43"/>
      <c r="G26" s="40">
        <f>G27</f>
        <v>1016.3848800000001</v>
      </c>
    </row>
    <row r="27" spans="1:9" ht="27.75" customHeight="1">
      <c r="A27" s="42" t="s">
        <v>24</v>
      </c>
      <c r="B27" s="37" t="s">
        <v>15</v>
      </c>
      <c r="C27" s="37" t="s">
        <v>17</v>
      </c>
      <c r="D27" s="37" t="s">
        <v>29</v>
      </c>
      <c r="E27" s="38" t="s">
        <v>37</v>
      </c>
      <c r="F27" s="43"/>
      <c r="G27" s="40">
        <f>G28+G29+G30</f>
        <v>1016.3848800000001</v>
      </c>
    </row>
    <row r="28" spans="1:9" ht="42" customHeight="1">
      <c r="A28" s="36" t="s">
        <v>26</v>
      </c>
      <c r="B28" s="37" t="s">
        <v>15</v>
      </c>
      <c r="C28" s="37" t="s">
        <v>17</v>
      </c>
      <c r="D28" s="37" t="s">
        <v>29</v>
      </c>
      <c r="E28" s="38" t="s">
        <v>37</v>
      </c>
      <c r="F28" s="43" t="s">
        <v>27</v>
      </c>
      <c r="G28" s="40">
        <v>964.01219000000003</v>
      </c>
    </row>
    <row r="29" spans="1:9" ht="21.75" hidden="1" customHeight="1">
      <c r="A29" s="36" t="s">
        <v>38</v>
      </c>
      <c r="B29" s="37" t="s">
        <v>15</v>
      </c>
      <c r="C29" s="37" t="s">
        <v>17</v>
      </c>
      <c r="D29" s="37" t="s">
        <v>29</v>
      </c>
      <c r="E29" s="38" t="s">
        <v>37</v>
      </c>
      <c r="F29" s="43" t="s">
        <v>39</v>
      </c>
      <c r="G29" s="40"/>
    </row>
    <row r="30" spans="1:9" ht="15">
      <c r="A30" s="46" t="s">
        <v>40</v>
      </c>
      <c r="B30" s="37" t="s">
        <v>15</v>
      </c>
      <c r="C30" s="37" t="s">
        <v>17</v>
      </c>
      <c r="D30" s="37" t="s">
        <v>29</v>
      </c>
      <c r="E30" s="38" t="s">
        <v>37</v>
      </c>
      <c r="F30" s="43" t="s">
        <v>41</v>
      </c>
      <c r="G30" s="40">
        <v>52.372689999999999</v>
      </c>
    </row>
    <row r="31" spans="1:9" s="33" customFormat="1" ht="42" customHeight="1">
      <c r="A31" s="35" t="s">
        <v>42</v>
      </c>
      <c r="B31" s="26" t="s">
        <v>15</v>
      </c>
      <c r="C31" s="26" t="s">
        <v>43</v>
      </c>
      <c r="D31" s="26" t="s">
        <v>44</v>
      </c>
      <c r="E31" s="26"/>
      <c r="F31" s="27"/>
      <c r="G31" s="28">
        <f>G32+G46+G60+G54+G41</f>
        <v>20707.09822</v>
      </c>
    </row>
    <row r="32" spans="1:9" s="33" customFormat="1" ht="29.25" customHeight="1">
      <c r="A32" s="47" t="s">
        <v>45</v>
      </c>
      <c r="B32" s="26" t="s">
        <v>15</v>
      </c>
      <c r="C32" s="26" t="s">
        <v>43</v>
      </c>
      <c r="D32" s="26" t="s">
        <v>44</v>
      </c>
      <c r="E32" s="45" t="s">
        <v>46</v>
      </c>
      <c r="F32" s="48"/>
      <c r="G32" s="28">
        <f>G37+G33</f>
        <v>2370</v>
      </c>
    </row>
    <row r="33" spans="1:7" s="33" customFormat="1" ht="58.5" customHeight="1">
      <c r="A33" s="49" t="s">
        <v>47</v>
      </c>
      <c r="B33" s="37" t="s">
        <v>15</v>
      </c>
      <c r="C33" s="37" t="s">
        <v>17</v>
      </c>
      <c r="D33" s="37" t="s">
        <v>44</v>
      </c>
      <c r="E33" s="38" t="s">
        <v>48</v>
      </c>
      <c r="F33" s="48"/>
      <c r="G33" s="28">
        <f>G34</f>
        <v>711</v>
      </c>
    </row>
    <row r="34" spans="1:7" s="33" customFormat="1" ht="42.75" customHeight="1">
      <c r="A34" s="42" t="s">
        <v>49</v>
      </c>
      <c r="B34" s="37" t="s">
        <v>15</v>
      </c>
      <c r="C34" s="37" t="s">
        <v>17</v>
      </c>
      <c r="D34" s="37" t="s">
        <v>44</v>
      </c>
      <c r="E34" s="38" t="s">
        <v>50</v>
      </c>
      <c r="F34" s="48"/>
      <c r="G34" s="28">
        <f>G35+G36</f>
        <v>711</v>
      </c>
    </row>
    <row r="35" spans="1:7" s="33" customFormat="1" ht="39" customHeight="1">
      <c r="A35" s="36" t="s">
        <v>26</v>
      </c>
      <c r="B35" s="37" t="s">
        <v>15</v>
      </c>
      <c r="C35" s="37" t="s">
        <v>17</v>
      </c>
      <c r="D35" s="37" t="s">
        <v>44</v>
      </c>
      <c r="E35" s="38" t="s">
        <v>50</v>
      </c>
      <c r="F35" s="43" t="s">
        <v>27</v>
      </c>
      <c r="G35" s="40">
        <v>711</v>
      </c>
    </row>
    <row r="36" spans="1:7" s="33" customFormat="1" ht="15" hidden="1">
      <c r="A36" s="36" t="s">
        <v>38</v>
      </c>
      <c r="B36" s="37" t="s">
        <v>15</v>
      </c>
      <c r="C36" s="37" t="s">
        <v>17</v>
      </c>
      <c r="D36" s="37" t="s">
        <v>44</v>
      </c>
      <c r="E36" s="38" t="s">
        <v>50</v>
      </c>
      <c r="F36" s="43" t="s">
        <v>39</v>
      </c>
      <c r="G36" s="28"/>
    </row>
    <row r="37" spans="1:7" ht="51.75">
      <c r="A37" s="42" t="s">
        <v>51</v>
      </c>
      <c r="B37" s="37" t="s">
        <v>15</v>
      </c>
      <c r="C37" s="37" t="s">
        <v>17</v>
      </c>
      <c r="D37" s="37" t="s">
        <v>44</v>
      </c>
      <c r="E37" s="38" t="s">
        <v>52</v>
      </c>
      <c r="F37" s="39"/>
      <c r="G37" s="40">
        <f>G38</f>
        <v>1659</v>
      </c>
    </row>
    <row r="38" spans="1:7" ht="26.25">
      <c r="A38" s="42" t="s">
        <v>53</v>
      </c>
      <c r="B38" s="37" t="s">
        <v>15</v>
      </c>
      <c r="C38" s="37" t="s">
        <v>17</v>
      </c>
      <c r="D38" s="37" t="s">
        <v>44</v>
      </c>
      <c r="E38" s="38" t="s">
        <v>54</v>
      </c>
      <c r="F38" s="39"/>
      <c r="G38" s="40">
        <f>G39+G40</f>
        <v>1659</v>
      </c>
    </row>
    <row r="39" spans="1:7" ht="44.25" customHeight="1">
      <c r="A39" s="36" t="s">
        <v>26</v>
      </c>
      <c r="B39" s="37" t="s">
        <v>15</v>
      </c>
      <c r="C39" s="37" t="s">
        <v>17</v>
      </c>
      <c r="D39" s="37" t="s">
        <v>44</v>
      </c>
      <c r="E39" s="38" t="s">
        <v>54</v>
      </c>
      <c r="F39" s="43" t="s">
        <v>27</v>
      </c>
      <c r="G39" s="40">
        <f>1644-54.962+9.038</f>
        <v>1598.076</v>
      </c>
    </row>
    <row r="40" spans="1:7" ht="42" customHeight="1">
      <c r="A40" s="36" t="s">
        <v>38</v>
      </c>
      <c r="B40" s="37" t="s">
        <v>15</v>
      </c>
      <c r="C40" s="37" t="s">
        <v>17</v>
      </c>
      <c r="D40" s="37" t="s">
        <v>44</v>
      </c>
      <c r="E40" s="38" t="s">
        <v>54</v>
      </c>
      <c r="F40" s="43" t="s">
        <v>39</v>
      </c>
      <c r="G40" s="40">
        <f>15+54.962-9.038</f>
        <v>60.924000000000007</v>
      </c>
    </row>
    <row r="41" spans="1:7" s="33" customFormat="1" ht="39.75" customHeight="1">
      <c r="A41" s="50" t="s">
        <v>55</v>
      </c>
      <c r="B41" s="26" t="s">
        <v>15</v>
      </c>
      <c r="C41" s="26" t="s">
        <v>17</v>
      </c>
      <c r="D41" s="26" t="s">
        <v>44</v>
      </c>
      <c r="E41" s="45" t="s">
        <v>56</v>
      </c>
      <c r="F41" s="27"/>
      <c r="G41" s="28">
        <f>G42</f>
        <v>346</v>
      </c>
    </row>
    <row r="42" spans="1:7" ht="66.75" customHeight="1">
      <c r="A42" s="51" t="s">
        <v>57</v>
      </c>
      <c r="B42" s="37" t="s">
        <v>15</v>
      </c>
      <c r="C42" s="37" t="s">
        <v>17</v>
      </c>
      <c r="D42" s="37" t="s">
        <v>44</v>
      </c>
      <c r="E42" s="38" t="s">
        <v>58</v>
      </c>
      <c r="F42" s="39"/>
      <c r="G42" s="40">
        <f>G43</f>
        <v>346</v>
      </c>
    </row>
    <row r="43" spans="1:7" ht="26.25">
      <c r="A43" s="42" t="s">
        <v>59</v>
      </c>
      <c r="B43" s="37" t="s">
        <v>15</v>
      </c>
      <c r="C43" s="37" t="s">
        <v>17</v>
      </c>
      <c r="D43" s="37" t="s">
        <v>44</v>
      </c>
      <c r="E43" s="38" t="s">
        <v>60</v>
      </c>
      <c r="F43" s="39"/>
      <c r="G43" s="40">
        <f>G44+G45</f>
        <v>346</v>
      </c>
    </row>
    <row r="44" spans="1:7" ht="44.25" customHeight="1">
      <c r="A44" s="36" t="s">
        <v>26</v>
      </c>
      <c r="B44" s="37" t="s">
        <v>15</v>
      </c>
      <c r="C44" s="37" t="s">
        <v>17</v>
      </c>
      <c r="D44" s="37" t="s">
        <v>44</v>
      </c>
      <c r="E44" s="38" t="s">
        <v>60</v>
      </c>
      <c r="F44" s="43" t="s">
        <v>27</v>
      </c>
      <c r="G44" s="40">
        <f>220.4+30.20248-16.0842</f>
        <v>234.51828</v>
      </c>
    </row>
    <row r="45" spans="1:7" ht="19.5" customHeight="1">
      <c r="A45" s="36" t="s">
        <v>38</v>
      </c>
      <c r="B45" s="37" t="s">
        <v>15</v>
      </c>
      <c r="C45" s="37" t="s">
        <v>17</v>
      </c>
      <c r="D45" s="37" t="s">
        <v>44</v>
      </c>
      <c r="E45" s="38" t="s">
        <v>60</v>
      </c>
      <c r="F45" s="43" t="s">
        <v>39</v>
      </c>
      <c r="G45" s="40">
        <f>125.6-30.20248+16.0842</f>
        <v>111.48171999999998</v>
      </c>
    </row>
    <row r="46" spans="1:7" s="33" customFormat="1" ht="54" customHeight="1">
      <c r="A46" s="47" t="s">
        <v>61</v>
      </c>
      <c r="B46" s="26" t="s">
        <v>15</v>
      </c>
      <c r="C46" s="26" t="s">
        <v>17</v>
      </c>
      <c r="D46" s="26" t="s">
        <v>44</v>
      </c>
      <c r="E46" s="45" t="s">
        <v>62</v>
      </c>
      <c r="F46" s="48"/>
      <c r="G46" s="28">
        <f>G47</f>
        <v>474</v>
      </c>
    </row>
    <row r="47" spans="1:7" ht="66" customHeight="1">
      <c r="A47" s="41" t="s">
        <v>63</v>
      </c>
      <c r="B47" s="37" t="s">
        <v>15</v>
      </c>
      <c r="C47" s="37" t="s">
        <v>17</v>
      </c>
      <c r="D47" s="37" t="s">
        <v>44</v>
      </c>
      <c r="E47" s="38" t="s">
        <v>64</v>
      </c>
      <c r="F47" s="43"/>
      <c r="G47" s="40">
        <f>G48+G51</f>
        <v>474</v>
      </c>
    </row>
    <row r="48" spans="1:7" ht="34.5" customHeight="1">
      <c r="A48" s="42" t="s">
        <v>65</v>
      </c>
      <c r="B48" s="37" t="s">
        <v>15</v>
      </c>
      <c r="C48" s="37" t="s">
        <v>17</v>
      </c>
      <c r="D48" s="37" t="s">
        <v>44</v>
      </c>
      <c r="E48" s="37" t="s">
        <v>66</v>
      </c>
      <c r="F48" s="39"/>
      <c r="G48" s="40">
        <f>G49+G50</f>
        <v>237</v>
      </c>
    </row>
    <row r="49" spans="1:7" ht="42.75" customHeight="1">
      <c r="A49" s="36" t="s">
        <v>26</v>
      </c>
      <c r="B49" s="37" t="s">
        <v>15</v>
      </c>
      <c r="C49" s="37" t="s">
        <v>17</v>
      </c>
      <c r="D49" s="37" t="s">
        <v>44</v>
      </c>
      <c r="E49" s="37" t="s">
        <v>66</v>
      </c>
      <c r="F49" s="43" t="s">
        <v>27</v>
      </c>
      <c r="G49" s="40">
        <f>231.2-15</f>
        <v>216.2</v>
      </c>
    </row>
    <row r="50" spans="1:7" ht="23.25" customHeight="1">
      <c r="A50" s="36" t="s">
        <v>38</v>
      </c>
      <c r="B50" s="37" t="s">
        <v>15</v>
      </c>
      <c r="C50" s="37" t="s">
        <v>17</v>
      </c>
      <c r="D50" s="37" t="s">
        <v>44</v>
      </c>
      <c r="E50" s="37" t="s">
        <v>66</v>
      </c>
      <c r="F50" s="43" t="s">
        <v>39</v>
      </c>
      <c r="G50" s="40">
        <f>5.8+15</f>
        <v>20.8</v>
      </c>
    </row>
    <row r="51" spans="1:7" ht="29.25" customHeight="1">
      <c r="A51" s="41" t="s">
        <v>67</v>
      </c>
      <c r="B51" s="37" t="s">
        <v>15</v>
      </c>
      <c r="C51" s="37" t="s">
        <v>17</v>
      </c>
      <c r="D51" s="37" t="s">
        <v>44</v>
      </c>
      <c r="E51" s="37" t="s">
        <v>68</v>
      </c>
      <c r="F51" s="39"/>
      <c r="G51" s="40">
        <f>G52+G53</f>
        <v>237</v>
      </c>
    </row>
    <row r="52" spans="1:7" ht="40.5" customHeight="1">
      <c r="A52" s="36" t="s">
        <v>26</v>
      </c>
      <c r="B52" s="37" t="s">
        <v>15</v>
      </c>
      <c r="C52" s="37" t="s">
        <v>17</v>
      </c>
      <c r="D52" s="37" t="s">
        <v>44</v>
      </c>
      <c r="E52" s="37" t="s">
        <v>68</v>
      </c>
      <c r="F52" s="43" t="s">
        <v>27</v>
      </c>
      <c r="G52" s="40">
        <f>231.2+5.8</f>
        <v>237</v>
      </c>
    </row>
    <row r="53" spans="1:7" ht="18.75" hidden="1" customHeight="1">
      <c r="A53" s="36" t="s">
        <v>38</v>
      </c>
      <c r="B53" s="37" t="s">
        <v>15</v>
      </c>
      <c r="C53" s="37" t="s">
        <v>17</v>
      </c>
      <c r="D53" s="37" t="s">
        <v>44</v>
      </c>
      <c r="E53" s="37" t="s">
        <v>68</v>
      </c>
      <c r="F53" s="43" t="s">
        <v>39</v>
      </c>
      <c r="G53" s="40">
        <f>5.8-5.8</f>
        <v>0</v>
      </c>
    </row>
    <row r="54" spans="1:7" s="33" customFormat="1" ht="18" customHeight="1">
      <c r="A54" s="44" t="s">
        <v>69</v>
      </c>
      <c r="B54" s="26" t="s">
        <v>15</v>
      </c>
      <c r="C54" s="26" t="s">
        <v>17</v>
      </c>
      <c r="D54" s="26" t="s">
        <v>44</v>
      </c>
      <c r="E54" s="26" t="s">
        <v>70</v>
      </c>
      <c r="F54" s="27"/>
      <c r="G54" s="28">
        <f>G55</f>
        <v>17280.09822</v>
      </c>
    </row>
    <row r="55" spans="1:7" ht="18" customHeight="1">
      <c r="A55" s="36" t="s">
        <v>71</v>
      </c>
      <c r="B55" s="37" t="s">
        <v>15</v>
      </c>
      <c r="C55" s="37" t="s">
        <v>17</v>
      </c>
      <c r="D55" s="37" t="s">
        <v>44</v>
      </c>
      <c r="E55" s="37" t="s">
        <v>72</v>
      </c>
      <c r="F55" s="39"/>
      <c r="G55" s="40">
        <f>G56</f>
        <v>17280.09822</v>
      </c>
    </row>
    <row r="56" spans="1:7" ht="15">
      <c r="A56" s="42" t="s">
        <v>73</v>
      </c>
      <c r="B56" s="37" t="s">
        <v>15</v>
      </c>
      <c r="C56" s="37" t="s">
        <v>17</v>
      </c>
      <c r="D56" s="37" t="s">
        <v>44</v>
      </c>
      <c r="E56" s="37" t="s">
        <v>74</v>
      </c>
      <c r="F56" s="39"/>
      <c r="G56" s="40">
        <f>G57+G58+G59</f>
        <v>17280.09822</v>
      </c>
    </row>
    <row r="57" spans="1:7" ht="45" customHeight="1">
      <c r="A57" s="36" t="s">
        <v>26</v>
      </c>
      <c r="B57" s="37" t="s">
        <v>15</v>
      </c>
      <c r="C57" s="37" t="s">
        <v>17</v>
      </c>
      <c r="D57" s="37" t="s">
        <v>44</v>
      </c>
      <c r="E57" s="37" t="s">
        <v>74</v>
      </c>
      <c r="F57" s="43" t="s">
        <v>27</v>
      </c>
      <c r="G57" s="40">
        <v>15039.67722</v>
      </c>
    </row>
    <row r="58" spans="1:7" ht="30.75" customHeight="1">
      <c r="A58" s="36" t="s">
        <v>38</v>
      </c>
      <c r="B58" s="37" t="s">
        <v>15</v>
      </c>
      <c r="C58" s="37" t="s">
        <v>17</v>
      </c>
      <c r="D58" s="37" t="s">
        <v>44</v>
      </c>
      <c r="E58" s="37" t="s">
        <v>74</v>
      </c>
      <c r="F58" s="43" t="s">
        <v>39</v>
      </c>
      <c r="G58" s="52">
        <v>1809.0737999999999</v>
      </c>
    </row>
    <row r="59" spans="1:7" ht="15">
      <c r="A59" s="46" t="s">
        <v>40</v>
      </c>
      <c r="B59" s="37" t="s">
        <v>15</v>
      </c>
      <c r="C59" s="37" t="s">
        <v>17</v>
      </c>
      <c r="D59" s="37" t="s">
        <v>44</v>
      </c>
      <c r="E59" s="37" t="s">
        <v>74</v>
      </c>
      <c r="F59" s="43" t="s">
        <v>41</v>
      </c>
      <c r="G59" s="40">
        <v>431.34719999999999</v>
      </c>
    </row>
    <row r="60" spans="1:7" s="33" customFormat="1" ht="17.25" customHeight="1">
      <c r="A60" s="47" t="s">
        <v>75</v>
      </c>
      <c r="B60" s="26" t="s">
        <v>15</v>
      </c>
      <c r="C60" s="26" t="s">
        <v>17</v>
      </c>
      <c r="D60" s="26" t="s">
        <v>44</v>
      </c>
      <c r="E60" s="26" t="s">
        <v>76</v>
      </c>
      <c r="F60" s="27"/>
      <c r="G60" s="28">
        <f>G61</f>
        <v>237</v>
      </c>
    </row>
    <row r="61" spans="1:7" ht="16.5" customHeight="1">
      <c r="A61" s="41" t="s">
        <v>77</v>
      </c>
      <c r="B61" s="37" t="s">
        <v>15</v>
      </c>
      <c r="C61" s="37" t="s">
        <v>17</v>
      </c>
      <c r="D61" s="37" t="s">
        <v>44</v>
      </c>
      <c r="E61" s="37" t="s">
        <v>78</v>
      </c>
      <c r="F61" s="39"/>
      <c r="G61" s="40">
        <f>G62</f>
        <v>237</v>
      </c>
    </row>
    <row r="62" spans="1:7" ht="27" customHeight="1">
      <c r="A62" s="42" t="s">
        <v>79</v>
      </c>
      <c r="B62" s="37" t="s">
        <v>15</v>
      </c>
      <c r="C62" s="37" t="s">
        <v>17</v>
      </c>
      <c r="D62" s="37" t="s">
        <v>44</v>
      </c>
      <c r="E62" s="37" t="s">
        <v>80</v>
      </c>
      <c r="F62" s="39"/>
      <c r="G62" s="40">
        <f>G63+G64</f>
        <v>237</v>
      </c>
    </row>
    <row r="63" spans="1:7" ht="50.25" customHeight="1">
      <c r="A63" s="36" t="s">
        <v>26</v>
      </c>
      <c r="B63" s="37" t="s">
        <v>15</v>
      </c>
      <c r="C63" s="37" t="s">
        <v>17</v>
      </c>
      <c r="D63" s="37" t="s">
        <v>44</v>
      </c>
      <c r="E63" s="37" t="s">
        <v>80</v>
      </c>
      <c r="F63" s="43" t="s">
        <v>27</v>
      </c>
      <c r="G63" s="40">
        <v>237</v>
      </c>
    </row>
    <row r="64" spans="1:7" ht="15" hidden="1">
      <c r="A64" s="36" t="s">
        <v>38</v>
      </c>
      <c r="B64" s="37" t="s">
        <v>15</v>
      </c>
      <c r="C64" s="37" t="s">
        <v>17</v>
      </c>
      <c r="D64" s="37" t="s">
        <v>44</v>
      </c>
      <c r="E64" s="37" t="s">
        <v>80</v>
      </c>
      <c r="F64" s="43" t="s">
        <v>39</v>
      </c>
      <c r="G64" s="40"/>
    </row>
    <row r="65" spans="1:7" ht="14.25">
      <c r="A65" s="53" t="s">
        <v>81</v>
      </c>
      <c r="B65" s="26" t="s">
        <v>15</v>
      </c>
      <c r="C65" s="54" t="s">
        <v>17</v>
      </c>
      <c r="D65" s="54" t="s">
        <v>82</v>
      </c>
      <c r="E65" s="54"/>
      <c r="F65" s="48"/>
      <c r="G65" s="55">
        <f>G68</f>
        <v>1.25</v>
      </c>
    </row>
    <row r="66" spans="1:7" ht="14.25">
      <c r="A66" s="47" t="s">
        <v>75</v>
      </c>
      <c r="B66" s="26" t="s">
        <v>15</v>
      </c>
      <c r="C66" s="54" t="s">
        <v>17</v>
      </c>
      <c r="D66" s="54" t="s">
        <v>82</v>
      </c>
      <c r="E66" s="56" t="s">
        <v>76</v>
      </c>
      <c r="F66" s="48"/>
      <c r="G66" s="55">
        <f>G67</f>
        <v>1.25</v>
      </c>
    </row>
    <row r="67" spans="1:7" ht="15">
      <c r="A67" s="41" t="s">
        <v>77</v>
      </c>
      <c r="B67" s="37" t="s">
        <v>15</v>
      </c>
      <c r="C67" s="57" t="s">
        <v>17</v>
      </c>
      <c r="D67" s="57" t="s">
        <v>82</v>
      </c>
      <c r="E67" s="58" t="s">
        <v>78</v>
      </c>
      <c r="F67" s="43"/>
      <c r="G67" s="59">
        <f>G68</f>
        <v>1.25</v>
      </c>
    </row>
    <row r="68" spans="1:7" ht="39">
      <c r="A68" s="41" t="s">
        <v>83</v>
      </c>
      <c r="B68" s="37" t="s">
        <v>15</v>
      </c>
      <c r="C68" s="57" t="s">
        <v>17</v>
      </c>
      <c r="D68" s="57" t="s">
        <v>82</v>
      </c>
      <c r="E68" s="58" t="s">
        <v>84</v>
      </c>
      <c r="F68" s="43"/>
      <c r="G68" s="59">
        <f>G69</f>
        <v>1.25</v>
      </c>
    </row>
    <row r="69" spans="1:7" ht="30.75" customHeight="1">
      <c r="A69" s="36" t="s">
        <v>38</v>
      </c>
      <c r="B69" s="37" t="s">
        <v>15</v>
      </c>
      <c r="C69" s="57" t="s">
        <v>17</v>
      </c>
      <c r="D69" s="57" t="s">
        <v>82</v>
      </c>
      <c r="E69" s="58" t="s">
        <v>84</v>
      </c>
      <c r="F69" s="43" t="s">
        <v>39</v>
      </c>
      <c r="G69" s="59">
        <v>1.25</v>
      </c>
    </row>
    <row r="70" spans="1:7" s="33" customFormat="1" ht="25.5">
      <c r="A70" s="47" t="s">
        <v>85</v>
      </c>
      <c r="B70" s="26" t="s">
        <v>15</v>
      </c>
      <c r="C70" s="26" t="s">
        <v>17</v>
      </c>
      <c r="D70" s="26" t="s">
        <v>86</v>
      </c>
      <c r="E70" s="26"/>
      <c r="F70" s="27"/>
      <c r="G70" s="28">
        <f>G71</f>
        <v>512.47852</v>
      </c>
    </row>
    <row r="71" spans="1:7" s="33" customFormat="1" ht="25.5">
      <c r="A71" s="60" t="s">
        <v>87</v>
      </c>
      <c r="B71" s="26" t="s">
        <v>15</v>
      </c>
      <c r="C71" s="26" t="s">
        <v>17</v>
      </c>
      <c r="D71" s="26" t="s">
        <v>86</v>
      </c>
      <c r="E71" s="56" t="s">
        <v>88</v>
      </c>
      <c r="F71" s="48"/>
      <c r="G71" s="28">
        <f>G72</f>
        <v>512.47852</v>
      </c>
    </row>
    <row r="72" spans="1:7" ht="15">
      <c r="A72" s="61" t="s">
        <v>89</v>
      </c>
      <c r="B72" s="37" t="s">
        <v>15</v>
      </c>
      <c r="C72" s="37" t="s">
        <v>17</v>
      </c>
      <c r="D72" s="37" t="s">
        <v>86</v>
      </c>
      <c r="E72" s="58" t="s">
        <v>90</v>
      </c>
      <c r="F72" s="43"/>
      <c r="G72" s="40">
        <f>G73</f>
        <v>512.47852</v>
      </c>
    </row>
    <row r="73" spans="1:7" ht="26.25">
      <c r="A73" s="42" t="s">
        <v>24</v>
      </c>
      <c r="B73" s="37" t="s">
        <v>15</v>
      </c>
      <c r="C73" s="37" t="s">
        <v>17</v>
      </c>
      <c r="D73" s="37" t="s">
        <v>86</v>
      </c>
      <c r="E73" s="58" t="s">
        <v>91</v>
      </c>
      <c r="F73" s="39"/>
      <c r="G73" s="40">
        <f>G74+G75+G76</f>
        <v>512.47852</v>
      </c>
    </row>
    <row r="74" spans="1:7" ht="42.75" customHeight="1">
      <c r="A74" s="36" t="s">
        <v>26</v>
      </c>
      <c r="B74" s="37" t="s">
        <v>15</v>
      </c>
      <c r="C74" s="37" t="s">
        <v>17</v>
      </c>
      <c r="D74" s="37" t="s">
        <v>86</v>
      </c>
      <c r="E74" s="58" t="s">
        <v>91</v>
      </c>
      <c r="F74" s="43" t="s">
        <v>27</v>
      </c>
      <c r="G74" s="40">
        <v>503.04804000000001</v>
      </c>
    </row>
    <row r="75" spans="1:7" ht="16.5" hidden="1" customHeight="1">
      <c r="A75" s="36" t="s">
        <v>38</v>
      </c>
      <c r="B75" s="37" t="s">
        <v>15</v>
      </c>
      <c r="C75" s="37" t="s">
        <v>17</v>
      </c>
      <c r="D75" s="37" t="s">
        <v>86</v>
      </c>
      <c r="E75" s="58" t="s">
        <v>91</v>
      </c>
      <c r="F75" s="43" t="s">
        <v>39</v>
      </c>
      <c r="G75" s="40"/>
    </row>
    <row r="76" spans="1:7" ht="12.75" customHeight="1">
      <c r="A76" s="46" t="s">
        <v>40</v>
      </c>
      <c r="B76" s="37" t="s">
        <v>15</v>
      </c>
      <c r="C76" s="37" t="s">
        <v>17</v>
      </c>
      <c r="D76" s="37" t="s">
        <v>86</v>
      </c>
      <c r="E76" s="58" t="s">
        <v>91</v>
      </c>
      <c r="F76" s="43" t="s">
        <v>41</v>
      </c>
      <c r="G76" s="40">
        <v>9.4304799999999993</v>
      </c>
    </row>
    <row r="77" spans="1:7" s="33" customFormat="1" ht="14.25" hidden="1">
      <c r="A77" s="47" t="s">
        <v>92</v>
      </c>
      <c r="B77" s="26" t="s">
        <v>15</v>
      </c>
      <c r="C77" s="26" t="s">
        <v>17</v>
      </c>
      <c r="D77" s="26" t="s">
        <v>93</v>
      </c>
      <c r="E77" s="26"/>
      <c r="F77" s="27"/>
      <c r="G77" s="28">
        <f>G78</f>
        <v>0</v>
      </c>
    </row>
    <row r="78" spans="1:7" s="33" customFormat="1" ht="14.25" hidden="1">
      <c r="A78" s="47" t="s">
        <v>75</v>
      </c>
      <c r="B78" s="26" t="s">
        <v>15</v>
      </c>
      <c r="C78" s="26" t="s">
        <v>17</v>
      </c>
      <c r="D78" s="26" t="s">
        <v>93</v>
      </c>
      <c r="E78" s="26" t="s">
        <v>76</v>
      </c>
      <c r="F78" s="27"/>
      <c r="G78" s="28">
        <f>G79</f>
        <v>0</v>
      </c>
    </row>
    <row r="79" spans="1:7" ht="15" hidden="1">
      <c r="A79" s="62" t="s">
        <v>94</v>
      </c>
      <c r="B79" s="37" t="s">
        <v>15</v>
      </c>
      <c r="C79" s="37" t="s">
        <v>17</v>
      </c>
      <c r="D79" s="37" t="s">
        <v>93</v>
      </c>
      <c r="E79" s="37" t="s">
        <v>95</v>
      </c>
      <c r="F79" s="39"/>
      <c r="G79" s="40">
        <f>G80</f>
        <v>0</v>
      </c>
    </row>
    <row r="80" spans="1:7" ht="15" hidden="1">
      <c r="A80" s="41" t="s">
        <v>96</v>
      </c>
      <c r="B80" s="37" t="s">
        <v>15</v>
      </c>
      <c r="C80" s="37" t="s">
        <v>17</v>
      </c>
      <c r="D80" s="37" t="s">
        <v>93</v>
      </c>
      <c r="E80" s="37" t="s">
        <v>97</v>
      </c>
      <c r="F80" s="39"/>
      <c r="G80" s="40">
        <f>G81</f>
        <v>0</v>
      </c>
    </row>
    <row r="81" spans="1:7" ht="15" hidden="1">
      <c r="A81" s="36" t="s">
        <v>38</v>
      </c>
      <c r="B81" s="37" t="s">
        <v>15</v>
      </c>
      <c r="C81" s="37" t="s">
        <v>17</v>
      </c>
      <c r="D81" s="37" t="s">
        <v>93</v>
      </c>
      <c r="E81" s="37" t="s">
        <v>97</v>
      </c>
      <c r="F81" s="39" t="s">
        <v>39</v>
      </c>
      <c r="G81" s="40"/>
    </row>
    <row r="82" spans="1:7" s="33" customFormat="1" ht="14.25" hidden="1">
      <c r="A82" s="63" t="s">
        <v>98</v>
      </c>
      <c r="B82" s="26" t="s">
        <v>15</v>
      </c>
      <c r="C82" s="26" t="s">
        <v>17</v>
      </c>
      <c r="D82" s="26" t="s">
        <v>99</v>
      </c>
      <c r="E82" s="26"/>
      <c r="F82" s="27"/>
      <c r="G82" s="28">
        <f>G84</f>
        <v>0</v>
      </c>
    </row>
    <row r="83" spans="1:7" s="33" customFormat="1" ht="14.25" hidden="1">
      <c r="A83" s="44" t="s">
        <v>100</v>
      </c>
      <c r="B83" s="26" t="s">
        <v>15</v>
      </c>
      <c r="C83" s="26" t="s">
        <v>17</v>
      </c>
      <c r="D83" s="26" t="s">
        <v>99</v>
      </c>
      <c r="E83" s="45" t="s">
        <v>101</v>
      </c>
      <c r="F83" s="64" t="s">
        <v>102</v>
      </c>
      <c r="G83" s="28">
        <f>G84</f>
        <v>0</v>
      </c>
    </row>
    <row r="84" spans="1:7" ht="0.75" hidden="1" customHeight="1">
      <c r="A84" s="36" t="s">
        <v>98</v>
      </c>
      <c r="B84" s="37" t="s">
        <v>15</v>
      </c>
      <c r="C84" s="37" t="s">
        <v>17</v>
      </c>
      <c r="D84" s="37" t="s">
        <v>99</v>
      </c>
      <c r="E84" s="38" t="s">
        <v>103</v>
      </c>
      <c r="F84" s="65" t="s">
        <v>102</v>
      </c>
      <c r="G84" s="40">
        <f>G85</f>
        <v>0</v>
      </c>
    </row>
    <row r="85" spans="1:7" ht="15" hidden="1">
      <c r="A85" s="42" t="s">
        <v>104</v>
      </c>
      <c r="B85" s="37" t="s">
        <v>15</v>
      </c>
      <c r="C85" s="37" t="s">
        <v>17</v>
      </c>
      <c r="D85" s="37" t="s">
        <v>99</v>
      </c>
      <c r="E85" s="38" t="s">
        <v>105</v>
      </c>
      <c r="F85" s="65" t="s">
        <v>102</v>
      </c>
      <c r="G85" s="40">
        <f>G86</f>
        <v>0</v>
      </c>
    </row>
    <row r="86" spans="1:7" ht="15" hidden="1">
      <c r="A86" s="36" t="s">
        <v>40</v>
      </c>
      <c r="B86" s="37" t="s">
        <v>15</v>
      </c>
      <c r="C86" s="37" t="s">
        <v>17</v>
      </c>
      <c r="D86" s="37" t="s">
        <v>99</v>
      </c>
      <c r="E86" s="38" t="s">
        <v>105</v>
      </c>
      <c r="F86" s="65" t="s">
        <v>41</v>
      </c>
      <c r="G86" s="40"/>
    </row>
    <row r="87" spans="1:7" s="33" customFormat="1" ht="14.25">
      <c r="A87" s="47" t="s">
        <v>106</v>
      </c>
      <c r="B87" s="26" t="s">
        <v>15</v>
      </c>
      <c r="C87" s="26" t="s">
        <v>17</v>
      </c>
      <c r="D87" s="26" t="s">
        <v>107</v>
      </c>
      <c r="E87" s="26"/>
      <c r="F87" s="27"/>
      <c r="G87" s="28">
        <f>G88+G97+G101+G106+G111+G121</f>
        <v>8506.9057400000002</v>
      </c>
    </row>
    <row r="88" spans="1:7" s="33" customFormat="1" ht="27" customHeight="1">
      <c r="A88" s="47" t="s">
        <v>108</v>
      </c>
      <c r="B88" s="26" t="s">
        <v>15</v>
      </c>
      <c r="C88" s="26" t="s">
        <v>17</v>
      </c>
      <c r="D88" s="26" t="s">
        <v>107</v>
      </c>
      <c r="E88" s="26" t="s">
        <v>46</v>
      </c>
      <c r="F88" s="27"/>
      <c r="G88" s="28">
        <f>G92+G89</f>
        <v>83.4</v>
      </c>
    </row>
    <row r="89" spans="1:7" s="33" customFormat="1" ht="52.5" hidden="1" customHeight="1">
      <c r="A89" s="49" t="s">
        <v>47</v>
      </c>
      <c r="B89" s="37" t="s">
        <v>15</v>
      </c>
      <c r="C89" s="37" t="s">
        <v>17</v>
      </c>
      <c r="D89" s="37" t="s">
        <v>107</v>
      </c>
      <c r="E89" s="38" t="s">
        <v>48</v>
      </c>
      <c r="F89" s="27"/>
      <c r="G89" s="40">
        <f>G90</f>
        <v>0</v>
      </c>
    </row>
    <row r="90" spans="1:7" s="33" customFormat="1" ht="27.75" hidden="1" customHeight="1">
      <c r="A90" s="66" t="s">
        <v>109</v>
      </c>
      <c r="B90" s="37" t="s">
        <v>15</v>
      </c>
      <c r="C90" s="37" t="s">
        <v>17</v>
      </c>
      <c r="D90" s="37" t="s">
        <v>107</v>
      </c>
      <c r="E90" s="38" t="s">
        <v>110</v>
      </c>
      <c r="F90" s="27"/>
      <c r="G90" s="40">
        <f>G91</f>
        <v>0</v>
      </c>
    </row>
    <row r="91" spans="1:7" s="33" customFormat="1" ht="15.75" hidden="1" customHeight="1">
      <c r="A91" s="36" t="s">
        <v>38</v>
      </c>
      <c r="B91" s="37" t="s">
        <v>15</v>
      </c>
      <c r="C91" s="37" t="s">
        <v>17</v>
      </c>
      <c r="D91" s="37" t="s">
        <v>107</v>
      </c>
      <c r="E91" s="38" t="s">
        <v>110</v>
      </c>
      <c r="F91" s="39" t="s">
        <v>39</v>
      </c>
      <c r="G91" s="40"/>
    </row>
    <row r="92" spans="1:7" ht="53.25" customHeight="1">
      <c r="A92" s="42" t="s">
        <v>111</v>
      </c>
      <c r="B92" s="37" t="s">
        <v>15</v>
      </c>
      <c r="C92" s="37" t="s">
        <v>17</v>
      </c>
      <c r="D92" s="37" t="s">
        <v>107</v>
      </c>
      <c r="E92" s="37" t="s">
        <v>52</v>
      </c>
      <c r="F92" s="39"/>
      <c r="G92" s="40">
        <f>G93+G95</f>
        <v>83.4</v>
      </c>
    </row>
    <row r="93" spans="1:7" ht="27.75" customHeight="1">
      <c r="A93" s="42" t="s">
        <v>112</v>
      </c>
      <c r="B93" s="37" t="s">
        <v>15</v>
      </c>
      <c r="C93" s="37" t="s">
        <v>17</v>
      </c>
      <c r="D93" s="37" t="s">
        <v>107</v>
      </c>
      <c r="E93" s="37" t="s">
        <v>113</v>
      </c>
      <c r="F93" s="39"/>
      <c r="G93" s="40">
        <f>G94</f>
        <v>80.400000000000006</v>
      </c>
    </row>
    <row r="94" spans="1:7" ht="28.5" customHeight="1">
      <c r="A94" s="36" t="s">
        <v>114</v>
      </c>
      <c r="B94" s="37" t="s">
        <v>15</v>
      </c>
      <c r="C94" s="37" t="s">
        <v>17</v>
      </c>
      <c r="D94" s="37" t="s">
        <v>107</v>
      </c>
      <c r="E94" s="37" t="s">
        <v>113</v>
      </c>
      <c r="F94" s="43" t="s">
        <v>115</v>
      </c>
      <c r="G94" s="40">
        <v>80.400000000000006</v>
      </c>
    </row>
    <row r="95" spans="1:7" ht="18.75" customHeight="1">
      <c r="A95" s="36" t="s">
        <v>116</v>
      </c>
      <c r="B95" s="37" t="s">
        <v>15</v>
      </c>
      <c r="C95" s="37" t="s">
        <v>17</v>
      </c>
      <c r="D95" s="37" t="s">
        <v>107</v>
      </c>
      <c r="E95" s="37" t="s">
        <v>117</v>
      </c>
      <c r="F95" s="43"/>
      <c r="G95" s="40">
        <f>G96</f>
        <v>3</v>
      </c>
    </row>
    <row r="96" spans="1:7" ht="26.25">
      <c r="A96" s="36" t="s">
        <v>114</v>
      </c>
      <c r="B96" s="37" t="s">
        <v>15</v>
      </c>
      <c r="C96" s="37" t="s">
        <v>17</v>
      </c>
      <c r="D96" s="37" t="s">
        <v>107</v>
      </c>
      <c r="E96" s="37" t="s">
        <v>117</v>
      </c>
      <c r="F96" s="43" t="s">
        <v>115</v>
      </c>
      <c r="G96" s="40">
        <v>3</v>
      </c>
    </row>
    <row r="97" spans="1:7" s="33" customFormat="1" ht="41.25" customHeight="1">
      <c r="A97" s="67" t="s">
        <v>118</v>
      </c>
      <c r="B97" s="26" t="s">
        <v>15</v>
      </c>
      <c r="C97" s="26" t="s">
        <v>17</v>
      </c>
      <c r="D97" s="26" t="s">
        <v>107</v>
      </c>
      <c r="E97" s="26" t="s">
        <v>119</v>
      </c>
      <c r="F97" s="48"/>
      <c r="G97" s="28">
        <f>G98</f>
        <v>15</v>
      </c>
    </row>
    <row r="98" spans="1:7" ht="51">
      <c r="A98" s="68" t="s">
        <v>120</v>
      </c>
      <c r="B98" s="37" t="s">
        <v>15</v>
      </c>
      <c r="C98" s="37" t="s">
        <v>17</v>
      </c>
      <c r="D98" s="37" t="s">
        <v>107</v>
      </c>
      <c r="E98" s="37" t="s">
        <v>121</v>
      </c>
      <c r="F98" s="43"/>
      <c r="G98" s="40">
        <f>G99</f>
        <v>15</v>
      </c>
    </row>
    <row r="99" spans="1:7" ht="15">
      <c r="A99" s="68" t="s">
        <v>122</v>
      </c>
      <c r="B99" s="37" t="s">
        <v>15</v>
      </c>
      <c r="C99" s="37" t="s">
        <v>17</v>
      </c>
      <c r="D99" s="37" t="s">
        <v>107</v>
      </c>
      <c r="E99" s="37" t="s">
        <v>123</v>
      </c>
      <c r="F99" s="43"/>
      <c r="G99" s="40">
        <f>G100</f>
        <v>15</v>
      </c>
    </row>
    <row r="100" spans="1:7" ht="17.25" customHeight="1">
      <c r="A100" s="36" t="s">
        <v>38</v>
      </c>
      <c r="B100" s="37" t="s">
        <v>15</v>
      </c>
      <c r="C100" s="37" t="s">
        <v>17</v>
      </c>
      <c r="D100" s="37" t="s">
        <v>107</v>
      </c>
      <c r="E100" s="37" t="s">
        <v>123</v>
      </c>
      <c r="F100" s="39" t="s">
        <v>39</v>
      </c>
      <c r="G100" s="40">
        <f>14.5+0.5</f>
        <v>15</v>
      </c>
    </row>
    <row r="101" spans="1:7" ht="39">
      <c r="A101" s="44" t="s">
        <v>124</v>
      </c>
      <c r="B101" s="26" t="s">
        <v>15</v>
      </c>
      <c r="C101" s="26" t="s">
        <v>17</v>
      </c>
      <c r="D101" s="26" t="s">
        <v>107</v>
      </c>
      <c r="E101" s="69" t="s">
        <v>125</v>
      </c>
      <c r="F101" s="70"/>
      <c r="G101" s="40">
        <f>G102</f>
        <v>849.649</v>
      </c>
    </row>
    <row r="102" spans="1:7" ht="68.25" customHeight="1">
      <c r="A102" s="36" t="s">
        <v>126</v>
      </c>
      <c r="B102" s="37" t="s">
        <v>15</v>
      </c>
      <c r="C102" s="37" t="s">
        <v>17</v>
      </c>
      <c r="D102" s="37" t="s">
        <v>107</v>
      </c>
      <c r="E102" s="71" t="s">
        <v>127</v>
      </c>
      <c r="F102" s="70"/>
      <c r="G102" s="40">
        <f>G103</f>
        <v>849.649</v>
      </c>
    </row>
    <row r="103" spans="1:7" ht="53.25" customHeight="1">
      <c r="A103" s="72" t="s">
        <v>128</v>
      </c>
      <c r="B103" s="37" t="s">
        <v>15</v>
      </c>
      <c r="C103" s="37" t="s">
        <v>17</v>
      </c>
      <c r="D103" s="37" t="s">
        <v>107</v>
      </c>
      <c r="E103" s="71" t="s">
        <v>129</v>
      </c>
      <c r="F103" s="70"/>
      <c r="G103" s="40">
        <f>G104+G105</f>
        <v>849.649</v>
      </c>
    </row>
    <row r="104" spans="1:7" ht="39" customHeight="1">
      <c r="A104" s="36" t="s">
        <v>26</v>
      </c>
      <c r="B104" s="37" t="s">
        <v>15</v>
      </c>
      <c r="C104" s="37" t="s">
        <v>17</v>
      </c>
      <c r="D104" s="37" t="s">
        <v>107</v>
      </c>
      <c r="E104" s="71" t="s">
        <v>129</v>
      </c>
      <c r="F104" s="70" t="s">
        <v>27</v>
      </c>
      <c r="G104" s="40">
        <f>853.8-114.376+6.85+51.3092</f>
        <v>797.58320000000003</v>
      </c>
    </row>
    <row r="105" spans="1:7" ht="17.25" customHeight="1">
      <c r="A105" s="36" t="s">
        <v>38</v>
      </c>
      <c r="B105" s="37" t="s">
        <v>15</v>
      </c>
      <c r="C105" s="37" t="s">
        <v>17</v>
      </c>
      <c r="D105" s="37" t="s">
        <v>107</v>
      </c>
      <c r="E105" s="71" t="s">
        <v>129</v>
      </c>
      <c r="F105" s="70" t="s">
        <v>39</v>
      </c>
      <c r="G105" s="40">
        <f>110.225-6.85-51.3092</f>
        <v>52.065800000000003</v>
      </c>
    </row>
    <row r="106" spans="1:7" s="33" customFormat="1" ht="28.5" customHeight="1">
      <c r="A106" s="44" t="s">
        <v>130</v>
      </c>
      <c r="B106" s="26" t="s">
        <v>15</v>
      </c>
      <c r="C106" s="26" t="s">
        <v>17</v>
      </c>
      <c r="D106" s="26" t="s">
        <v>107</v>
      </c>
      <c r="E106" s="45" t="s">
        <v>131</v>
      </c>
      <c r="F106" s="73"/>
      <c r="G106" s="28">
        <f>G107</f>
        <v>292.05358999999999</v>
      </c>
    </row>
    <row r="107" spans="1:7" ht="18.75" customHeight="1">
      <c r="A107" s="36" t="s">
        <v>132</v>
      </c>
      <c r="B107" s="37" t="s">
        <v>15</v>
      </c>
      <c r="C107" s="37" t="s">
        <v>17</v>
      </c>
      <c r="D107" s="37" t="s">
        <v>107</v>
      </c>
      <c r="E107" s="38" t="s">
        <v>133</v>
      </c>
      <c r="F107" s="70"/>
      <c r="G107" s="40">
        <f>G108</f>
        <v>292.05358999999999</v>
      </c>
    </row>
    <row r="108" spans="1:7" ht="19.5" customHeight="1">
      <c r="A108" s="41" t="s">
        <v>134</v>
      </c>
      <c r="B108" s="37" t="s">
        <v>15</v>
      </c>
      <c r="C108" s="37" t="s">
        <v>17</v>
      </c>
      <c r="D108" s="37" t="s">
        <v>107</v>
      </c>
      <c r="E108" s="38" t="s">
        <v>135</v>
      </c>
      <c r="F108" s="70"/>
      <c r="G108" s="40">
        <f>G109+G110</f>
        <v>292.05358999999999</v>
      </c>
    </row>
    <row r="109" spans="1:7" ht="28.5" customHeight="1">
      <c r="A109" s="36" t="s">
        <v>38</v>
      </c>
      <c r="B109" s="37" t="s">
        <v>15</v>
      </c>
      <c r="C109" s="37" t="s">
        <v>17</v>
      </c>
      <c r="D109" s="37" t="s">
        <v>107</v>
      </c>
      <c r="E109" s="38" t="s">
        <v>135</v>
      </c>
      <c r="F109" s="70" t="s">
        <v>39</v>
      </c>
      <c r="G109" s="40">
        <v>116.08750000000001</v>
      </c>
    </row>
    <row r="110" spans="1:7" ht="19.5" customHeight="1">
      <c r="A110" s="46" t="s">
        <v>40</v>
      </c>
      <c r="B110" s="37" t="s">
        <v>15</v>
      </c>
      <c r="C110" s="37" t="s">
        <v>17</v>
      </c>
      <c r="D110" s="37" t="s">
        <v>107</v>
      </c>
      <c r="E110" s="38" t="s">
        <v>135</v>
      </c>
      <c r="F110" s="70" t="s">
        <v>41</v>
      </c>
      <c r="G110" s="40">
        <v>175.96609000000001</v>
      </c>
    </row>
    <row r="111" spans="1:7" s="33" customFormat="1" ht="14.25">
      <c r="A111" s="47" t="s">
        <v>75</v>
      </c>
      <c r="B111" s="26" t="s">
        <v>15</v>
      </c>
      <c r="C111" s="54" t="s">
        <v>17</v>
      </c>
      <c r="D111" s="26" t="s">
        <v>107</v>
      </c>
      <c r="E111" s="56" t="s">
        <v>76</v>
      </c>
      <c r="F111" s="48"/>
      <c r="G111" s="28">
        <f>G112</f>
        <v>7236.8031499999997</v>
      </c>
    </row>
    <row r="112" spans="1:7" ht="17.25" customHeight="1">
      <c r="A112" s="41" t="s">
        <v>77</v>
      </c>
      <c r="B112" s="37" t="s">
        <v>15</v>
      </c>
      <c r="C112" s="37" t="s">
        <v>17</v>
      </c>
      <c r="D112" s="37" t="s">
        <v>107</v>
      </c>
      <c r="E112" s="37" t="s">
        <v>78</v>
      </c>
      <c r="F112" s="39"/>
      <c r="G112" s="40">
        <f>G113+G117+G119</f>
        <v>7236.8031499999997</v>
      </c>
    </row>
    <row r="113" spans="1:7" ht="25.5">
      <c r="A113" s="46" t="s">
        <v>136</v>
      </c>
      <c r="B113" s="37" t="s">
        <v>15</v>
      </c>
      <c r="C113" s="37" t="s">
        <v>17</v>
      </c>
      <c r="D113" s="37" t="s">
        <v>107</v>
      </c>
      <c r="E113" s="37" t="s">
        <v>137</v>
      </c>
      <c r="F113" s="39"/>
      <c r="G113" s="40">
        <f>G114+G115+G116</f>
        <v>6431.9031500000001</v>
      </c>
    </row>
    <row r="114" spans="1:7" ht="44.25" customHeight="1">
      <c r="A114" s="36" t="s">
        <v>26</v>
      </c>
      <c r="B114" s="37" t="s">
        <v>15</v>
      </c>
      <c r="C114" s="37" t="s">
        <v>17</v>
      </c>
      <c r="D114" s="37" t="s">
        <v>107</v>
      </c>
      <c r="E114" s="37" t="s">
        <v>137</v>
      </c>
      <c r="F114" s="43" t="s">
        <v>27</v>
      </c>
      <c r="G114" s="40">
        <v>4532.7045200000002</v>
      </c>
    </row>
    <row r="115" spans="1:7" ht="19.5" customHeight="1">
      <c r="A115" s="36" t="s">
        <v>38</v>
      </c>
      <c r="B115" s="37" t="s">
        <v>15</v>
      </c>
      <c r="C115" s="37" t="s">
        <v>17</v>
      </c>
      <c r="D115" s="37" t="s">
        <v>107</v>
      </c>
      <c r="E115" s="37" t="s">
        <v>137</v>
      </c>
      <c r="F115" s="43" t="s">
        <v>39</v>
      </c>
      <c r="G115" s="40">
        <v>1811.84069</v>
      </c>
    </row>
    <row r="116" spans="1:7" ht="15">
      <c r="A116" s="46" t="s">
        <v>40</v>
      </c>
      <c r="B116" s="37" t="s">
        <v>15</v>
      </c>
      <c r="C116" s="37" t="s">
        <v>17</v>
      </c>
      <c r="D116" s="37" t="s">
        <v>107</v>
      </c>
      <c r="E116" s="37" t="s">
        <v>137</v>
      </c>
      <c r="F116" s="43" t="s">
        <v>41</v>
      </c>
      <c r="G116" s="40">
        <v>87.357939999999999</v>
      </c>
    </row>
    <row r="117" spans="1:7" ht="15">
      <c r="A117" s="68" t="s">
        <v>138</v>
      </c>
      <c r="B117" s="37" t="s">
        <v>15</v>
      </c>
      <c r="C117" s="37" t="s">
        <v>17</v>
      </c>
      <c r="D117" s="37" t="s">
        <v>107</v>
      </c>
      <c r="E117" s="37" t="s">
        <v>139</v>
      </c>
      <c r="F117" s="43"/>
      <c r="G117" s="40">
        <f>G118</f>
        <v>30</v>
      </c>
    </row>
    <row r="118" spans="1:7" ht="35.25" customHeight="1">
      <c r="A118" s="36" t="s">
        <v>38</v>
      </c>
      <c r="B118" s="37" t="s">
        <v>15</v>
      </c>
      <c r="C118" s="37" t="s">
        <v>17</v>
      </c>
      <c r="D118" s="37" t="s">
        <v>107</v>
      </c>
      <c r="E118" s="37" t="s">
        <v>139</v>
      </c>
      <c r="F118" s="43" t="s">
        <v>39</v>
      </c>
      <c r="G118" s="40">
        <f>65-15-20</f>
        <v>30</v>
      </c>
    </row>
    <row r="119" spans="1:7" ht="39.75" customHeight="1">
      <c r="A119" s="36" t="s">
        <v>140</v>
      </c>
      <c r="B119" s="37" t="s">
        <v>15</v>
      </c>
      <c r="C119" s="37" t="s">
        <v>17</v>
      </c>
      <c r="D119" s="37" t="s">
        <v>107</v>
      </c>
      <c r="E119" s="37" t="s">
        <v>141</v>
      </c>
      <c r="F119" s="43"/>
      <c r="G119" s="40">
        <f>G120</f>
        <v>774.9</v>
      </c>
    </row>
    <row r="120" spans="1:7" ht="15">
      <c r="A120" s="36" t="s">
        <v>142</v>
      </c>
      <c r="B120" s="37" t="s">
        <v>15</v>
      </c>
      <c r="C120" s="37" t="s">
        <v>17</v>
      </c>
      <c r="D120" s="37" t="s">
        <v>107</v>
      </c>
      <c r="E120" s="37" t="s">
        <v>141</v>
      </c>
      <c r="F120" s="43" t="s">
        <v>143</v>
      </c>
      <c r="G120" s="40">
        <v>774.9</v>
      </c>
    </row>
    <row r="121" spans="1:7" s="33" customFormat="1" ht="14.25">
      <c r="A121" s="47" t="s">
        <v>144</v>
      </c>
      <c r="B121" s="26" t="s">
        <v>15</v>
      </c>
      <c r="C121" s="54" t="s">
        <v>17</v>
      </c>
      <c r="D121" s="26" t="s">
        <v>107</v>
      </c>
      <c r="E121" s="56" t="s">
        <v>145</v>
      </c>
      <c r="F121" s="48"/>
      <c r="G121" s="28">
        <f>G122</f>
        <v>30</v>
      </c>
    </row>
    <row r="122" spans="1:7" ht="15">
      <c r="A122" s="36" t="s">
        <v>98</v>
      </c>
      <c r="B122" s="37" t="s">
        <v>15</v>
      </c>
      <c r="C122" s="57" t="s">
        <v>17</v>
      </c>
      <c r="D122" s="37" t="s">
        <v>107</v>
      </c>
      <c r="E122" s="58" t="s">
        <v>146</v>
      </c>
      <c r="F122" s="43"/>
      <c r="G122" s="40">
        <f>G123</f>
        <v>30</v>
      </c>
    </row>
    <row r="123" spans="1:7" ht="15">
      <c r="A123" s="36" t="s">
        <v>147</v>
      </c>
      <c r="B123" s="37" t="s">
        <v>15</v>
      </c>
      <c r="C123" s="57" t="s">
        <v>17</v>
      </c>
      <c r="D123" s="37" t="s">
        <v>107</v>
      </c>
      <c r="E123" s="58" t="s">
        <v>148</v>
      </c>
      <c r="F123" s="43"/>
      <c r="G123" s="40">
        <f>G124</f>
        <v>30</v>
      </c>
    </row>
    <row r="124" spans="1:7" ht="15">
      <c r="A124" s="74" t="s">
        <v>149</v>
      </c>
      <c r="B124" s="37" t="s">
        <v>15</v>
      </c>
      <c r="C124" s="57" t="s">
        <v>17</v>
      </c>
      <c r="D124" s="37" t="s">
        <v>107</v>
      </c>
      <c r="E124" s="58" t="s">
        <v>148</v>
      </c>
      <c r="F124" s="43" t="s">
        <v>150</v>
      </c>
      <c r="G124" s="40">
        <f>20+10</f>
        <v>30</v>
      </c>
    </row>
    <row r="125" spans="1:7" s="33" customFormat="1" ht="15" customHeight="1">
      <c r="A125" s="47" t="s">
        <v>151</v>
      </c>
      <c r="B125" s="26" t="s">
        <v>15</v>
      </c>
      <c r="C125" s="26" t="s">
        <v>44</v>
      </c>
      <c r="D125" s="26"/>
      <c r="E125" s="26"/>
      <c r="F125" s="27"/>
      <c r="G125" s="28">
        <f>G126+G131+G142</f>
        <v>2586.59791</v>
      </c>
    </row>
    <row r="126" spans="1:7" s="33" customFormat="1" ht="14.25">
      <c r="A126" s="47" t="s">
        <v>152</v>
      </c>
      <c r="B126" s="26" t="s">
        <v>15</v>
      </c>
      <c r="C126" s="26" t="s">
        <v>44</v>
      </c>
      <c r="D126" s="26" t="s">
        <v>153</v>
      </c>
      <c r="E126" s="26"/>
      <c r="F126" s="27"/>
      <c r="G126" s="28">
        <f>G127</f>
        <v>100</v>
      </c>
    </row>
    <row r="127" spans="1:7" s="33" customFormat="1" ht="59.25" customHeight="1">
      <c r="A127" s="67" t="s">
        <v>154</v>
      </c>
      <c r="B127" s="26" t="s">
        <v>15</v>
      </c>
      <c r="C127" s="26" t="s">
        <v>44</v>
      </c>
      <c r="D127" s="26" t="s">
        <v>153</v>
      </c>
      <c r="E127" s="69" t="s">
        <v>155</v>
      </c>
      <c r="F127" s="27"/>
      <c r="G127" s="28">
        <f>G128</f>
        <v>100</v>
      </c>
    </row>
    <row r="128" spans="1:7" ht="54.75" customHeight="1">
      <c r="A128" s="75" t="s">
        <v>156</v>
      </c>
      <c r="B128" s="37" t="s">
        <v>15</v>
      </c>
      <c r="C128" s="37" t="s">
        <v>44</v>
      </c>
      <c r="D128" s="37" t="s">
        <v>153</v>
      </c>
      <c r="E128" s="71" t="s">
        <v>157</v>
      </c>
      <c r="F128" s="39"/>
      <c r="G128" s="40">
        <f>G129</f>
        <v>100</v>
      </c>
    </row>
    <row r="129" spans="1:7" ht="15">
      <c r="A129" s="41" t="s">
        <v>158</v>
      </c>
      <c r="B129" s="37" t="s">
        <v>15</v>
      </c>
      <c r="C129" s="37" t="s">
        <v>44</v>
      </c>
      <c r="D129" s="37" t="s">
        <v>153</v>
      </c>
      <c r="E129" s="71" t="s">
        <v>159</v>
      </c>
      <c r="F129" s="27"/>
      <c r="G129" s="40">
        <f>G130</f>
        <v>100</v>
      </c>
    </row>
    <row r="130" spans="1:7" ht="15">
      <c r="A130" s="36" t="s">
        <v>40</v>
      </c>
      <c r="B130" s="37" t="s">
        <v>15</v>
      </c>
      <c r="C130" s="37" t="s">
        <v>44</v>
      </c>
      <c r="D130" s="37" t="s">
        <v>153</v>
      </c>
      <c r="E130" s="71" t="s">
        <v>159</v>
      </c>
      <c r="F130" s="39" t="s">
        <v>41</v>
      </c>
      <c r="G130" s="40">
        <f>300-250+50</f>
        <v>100</v>
      </c>
    </row>
    <row r="131" spans="1:7" s="33" customFormat="1" ht="14.25">
      <c r="A131" s="47" t="s">
        <v>160</v>
      </c>
      <c r="B131" s="26" t="s">
        <v>15</v>
      </c>
      <c r="C131" s="26" t="s">
        <v>44</v>
      </c>
      <c r="D131" s="26" t="s">
        <v>161</v>
      </c>
      <c r="E131" s="26"/>
      <c r="F131" s="27"/>
      <c r="G131" s="28">
        <f>G132</f>
        <v>1842.9009100000001</v>
      </c>
    </row>
    <row r="132" spans="1:7" s="33" customFormat="1" ht="54.75" customHeight="1">
      <c r="A132" s="67" t="s">
        <v>154</v>
      </c>
      <c r="B132" s="26" t="s">
        <v>15</v>
      </c>
      <c r="C132" s="26" t="s">
        <v>44</v>
      </c>
      <c r="D132" s="26" t="s">
        <v>161</v>
      </c>
      <c r="E132" s="69" t="s">
        <v>155</v>
      </c>
      <c r="F132" s="27"/>
      <c r="G132" s="28">
        <f>G133</f>
        <v>1842.9009100000001</v>
      </c>
    </row>
    <row r="133" spans="1:7" s="33" customFormat="1" ht="71.25" customHeight="1">
      <c r="A133" s="68" t="s">
        <v>162</v>
      </c>
      <c r="B133" s="37" t="s">
        <v>15</v>
      </c>
      <c r="C133" s="37" t="s">
        <v>44</v>
      </c>
      <c r="D133" s="37" t="s">
        <v>161</v>
      </c>
      <c r="E133" s="71" t="s">
        <v>163</v>
      </c>
      <c r="F133" s="27"/>
      <c r="G133" s="28">
        <f>G134+G136+G138+G140</f>
        <v>1842.9009100000001</v>
      </c>
    </row>
    <row r="134" spans="1:7" ht="51" hidden="1">
      <c r="A134" s="68" t="s">
        <v>164</v>
      </c>
      <c r="B134" s="37" t="s">
        <v>15</v>
      </c>
      <c r="C134" s="37" t="s">
        <v>44</v>
      </c>
      <c r="D134" s="37" t="s">
        <v>161</v>
      </c>
      <c r="E134" s="71" t="s">
        <v>165</v>
      </c>
      <c r="F134" s="39"/>
      <c r="G134" s="40">
        <f>G135</f>
        <v>0</v>
      </c>
    </row>
    <row r="135" spans="1:7" ht="25.5" hidden="1">
      <c r="A135" s="76" t="s">
        <v>166</v>
      </c>
      <c r="B135" s="37" t="s">
        <v>15</v>
      </c>
      <c r="C135" s="37" t="s">
        <v>44</v>
      </c>
      <c r="D135" s="37" t="s">
        <v>161</v>
      </c>
      <c r="E135" s="71" t="s">
        <v>165</v>
      </c>
      <c r="F135" s="39" t="s">
        <v>167</v>
      </c>
      <c r="G135" s="40"/>
    </row>
    <row r="136" spans="1:7" ht="25.5">
      <c r="A136" s="68" t="s">
        <v>168</v>
      </c>
      <c r="B136" s="37" t="s">
        <v>15</v>
      </c>
      <c r="C136" s="37" t="s">
        <v>44</v>
      </c>
      <c r="D136" s="37" t="s">
        <v>161</v>
      </c>
      <c r="E136" s="71" t="s">
        <v>169</v>
      </c>
      <c r="F136" s="39"/>
      <c r="G136" s="40">
        <f>G137</f>
        <v>0</v>
      </c>
    </row>
    <row r="137" spans="1:7" ht="15">
      <c r="A137" s="36" t="s">
        <v>142</v>
      </c>
      <c r="B137" s="37" t="s">
        <v>15</v>
      </c>
      <c r="C137" s="37" t="s">
        <v>44</v>
      </c>
      <c r="D137" s="37" t="s">
        <v>161</v>
      </c>
      <c r="E137" s="71" t="s">
        <v>169</v>
      </c>
      <c r="F137" s="39" t="s">
        <v>143</v>
      </c>
      <c r="G137" s="40">
        <f>300.438-300.438</f>
        <v>0</v>
      </c>
    </row>
    <row r="138" spans="1:7" ht="26.25">
      <c r="A138" s="41" t="s">
        <v>170</v>
      </c>
      <c r="B138" s="37" t="s">
        <v>15</v>
      </c>
      <c r="C138" s="37" t="s">
        <v>44</v>
      </c>
      <c r="D138" s="37" t="s">
        <v>161</v>
      </c>
      <c r="E138" s="71" t="s">
        <v>171</v>
      </c>
      <c r="F138" s="27"/>
      <c r="G138" s="40">
        <f>G139</f>
        <v>1842.9009100000001</v>
      </c>
    </row>
    <row r="139" spans="1:7" ht="16.5" customHeight="1">
      <c r="A139" s="77" t="s">
        <v>142</v>
      </c>
      <c r="B139" s="37" t="s">
        <v>15</v>
      </c>
      <c r="C139" s="37" t="s">
        <v>44</v>
      </c>
      <c r="D139" s="37" t="s">
        <v>161</v>
      </c>
      <c r="E139" s="71" t="s">
        <v>171</v>
      </c>
      <c r="F139" s="39" t="s">
        <v>143</v>
      </c>
      <c r="G139" s="40">
        <v>1842.9009100000001</v>
      </c>
    </row>
    <row r="140" spans="1:7" ht="27.75" hidden="1" customHeight="1">
      <c r="A140" s="68" t="s">
        <v>172</v>
      </c>
      <c r="B140" s="37" t="s">
        <v>15</v>
      </c>
      <c r="C140" s="37" t="s">
        <v>44</v>
      </c>
      <c r="D140" s="37" t="s">
        <v>161</v>
      </c>
      <c r="E140" s="71" t="s">
        <v>173</v>
      </c>
      <c r="F140" s="27"/>
      <c r="G140" s="40">
        <f>G141</f>
        <v>0</v>
      </c>
    </row>
    <row r="141" spans="1:7" ht="20.25" hidden="1" customHeight="1">
      <c r="A141" s="36" t="s">
        <v>38</v>
      </c>
      <c r="B141" s="37" t="s">
        <v>15</v>
      </c>
      <c r="C141" s="37" t="s">
        <v>44</v>
      </c>
      <c r="D141" s="37" t="s">
        <v>161</v>
      </c>
      <c r="E141" s="71" t="s">
        <v>173</v>
      </c>
      <c r="F141" s="39" t="s">
        <v>39</v>
      </c>
      <c r="G141" s="40"/>
    </row>
    <row r="142" spans="1:7" s="33" customFormat="1" ht="14.25">
      <c r="A142" s="47" t="s">
        <v>174</v>
      </c>
      <c r="B142" s="26" t="s">
        <v>15</v>
      </c>
      <c r="C142" s="26" t="s">
        <v>44</v>
      </c>
      <c r="D142" s="26" t="s">
        <v>175</v>
      </c>
      <c r="E142" s="26"/>
      <c r="F142" s="27"/>
      <c r="G142" s="28">
        <f>G143+G147+G151+G155+G159</f>
        <v>643.697</v>
      </c>
    </row>
    <row r="143" spans="1:7" s="33" customFormat="1" ht="48" customHeight="1">
      <c r="A143" s="67" t="s">
        <v>176</v>
      </c>
      <c r="B143" s="26" t="s">
        <v>15</v>
      </c>
      <c r="C143" s="26" t="s">
        <v>44</v>
      </c>
      <c r="D143" s="26" t="s">
        <v>175</v>
      </c>
      <c r="E143" s="26" t="s">
        <v>177</v>
      </c>
      <c r="F143" s="27"/>
      <c r="G143" s="28">
        <f>G144</f>
        <v>162.61500000000001</v>
      </c>
    </row>
    <row r="144" spans="1:7" s="33" customFormat="1" ht="63.75">
      <c r="A144" s="78" t="s">
        <v>178</v>
      </c>
      <c r="B144" s="37" t="s">
        <v>15</v>
      </c>
      <c r="C144" s="37" t="s">
        <v>44</v>
      </c>
      <c r="D144" s="37" t="s">
        <v>175</v>
      </c>
      <c r="E144" s="37" t="s">
        <v>179</v>
      </c>
      <c r="F144" s="27"/>
      <c r="G144" s="40">
        <f>G145</f>
        <v>162.61500000000001</v>
      </c>
    </row>
    <row r="145" spans="1:7" s="33" customFormat="1" ht="25.5">
      <c r="A145" s="79" t="s">
        <v>180</v>
      </c>
      <c r="B145" s="37" t="s">
        <v>15</v>
      </c>
      <c r="C145" s="37" t="s">
        <v>44</v>
      </c>
      <c r="D145" s="37" t="s">
        <v>175</v>
      </c>
      <c r="E145" s="37" t="s">
        <v>181</v>
      </c>
      <c r="F145" s="27"/>
      <c r="G145" s="40">
        <f>G146</f>
        <v>162.61500000000001</v>
      </c>
    </row>
    <row r="146" spans="1:7" s="33" customFormat="1" ht="32.25" customHeight="1">
      <c r="A146" s="36" t="s">
        <v>38</v>
      </c>
      <c r="B146" s="37" t="s">
        <v>15</v>
      </c>
      <c r="C146" s="37" t="s">
        <v>44</v>
      </c>
      <c r="D146" s="37" t="s">
        <v>175</v>
      </c>
      <c r="E146" s="37" t="s">
        <v>181</v>
      </c>
      <c r="F146" s="39" t="s">
        <v>39</v>
      </c>
      <c r="G146" s="40">
        <v>162.61500000000001</v>
      </c>
    </row>
    <row r="147" spans="1:7" s="33" customFormat="1" ht="38.25" hidden="1">
      <c r="A147" s="67" t="s">
        <v>182</v>
      </c>
      <c r="B147" s="26" t="s">
        <v>15</v>
      </c>
      <c r="C147" s="26" t="s">
        <v>44</v>
      </c>
      <c r="D147" s="26" t="s">
        <v>175</v>
      </c>
      <c r="E147" s="54" t="s">
        <v>183</v>
      </c>
      <c r="F147" s="27"/>
      <c r="G147" s="28">
        <f>G148</f>
        <v>0</v>
      </c>
    </row>
    <row r="148" spans="1:7" ht="38.25" hidden="1">
      <c r="A148" s="68" t="s">
        <v>184</v>
      </c>
      <c r="B148" s="37" t="s">
        <v>15</v>
      </c>
      <c r="C148" s="37" t="s">
        <v>44</v>
      </c>
      <c r="D148" s="37" t="s">
        <v>175</v>
      </c>
      <c r="E148" s="57" t="s">
        <v>185</v>
      </c>
      <c r="F148" s="39"/>
      <c r="G148" s="40">
        <f>G149</f>
        <v>0</v>
      </c>
    </row>
    <row r="149" spans="1:7" ht="15" hidden="1">
      <c r="A149" s="80" t="s">
        <v>186</v>
      </c>
      <c r="B149" s="37" t="s">
        <v>15</v>
      </c>
      <c r="C149" s="37" t="s">
        <v>44</v>
      </c>
      <c r="D149" s="37" t="s">
        <v>175</v>
      </c>
      <c r="E149" s="57" t="s">
        <v>187</v>
      </c>
      <c r="F149" s="39"/>
      <c r="G149" s="40">
        <f>G150</f>
        <v>0</v>
      </c>
    </row>
    <row r="150" spans="1:7" ht="15" hidden="1">
      <c r="A150" s="36" t="s">
        <v>38</v>
      </c>
      <c r="B150" s="37" t="s">
        <v>15</v>
      </c>
      <c r="C150" s="37" t="s">
        <v>44</v>
      </c>
      <c r="D150" s="37" t="s">
        <v>175</v>
      </c>
      <c r="E150" s="57" t="s">
        <v>187</v>
      </c>
      <c r="F150" s="39" t="s">
        <v>39</v>
      </c>
      <c r="G150" s="40"/>
    </row>
    <row r="151" spans="1:7" s="33" customFormat="1" ht="57" customHeight="1">
      <c r="A151" s="67" t="s">
        <v>188</v>
      </c>
      <c r="B151" s="26" t="s">
        <v>15</v>
      </c>
      <c r="C151" s="26" t="s">
        <v>44</v>
      </c>
      <c r="D151" s="26" t="s">
        <v>175</v>
      </c>
      <c r="E151" s="54" t="s">
        <v>189</v>
      </c>
      <c r="F151" s="27"/>
      <c r="G151" s="28">
        <f>G152</f>
        <v>92.63</v>
      </c>
    </row>
    <row r="152" spans="1:7" ht="69" customHeight="1">
      <c r="A152" s="68" t="s">
        <v>190</v>
      </c>
      <c r="B152" s="37" t="s">
        <v>15</v>
      </c>
      <c r="C152" s="37" t="s">
        <v>44</v>
      </c>
      <c r="D152" s="37" t="s">
        <v>175</v>
      </c>
      <c r="E152" s="57" t="s">
        <v>191</v>
      </c>
      <c r="F152" s="39"/>
      <c r="G152" s="40">
        <f>G153</f>
        <v>92.63</v>
      </c>
    </row>
    <row r="153" spans="1:7" ht="32.25" customHeight="1">
      <c r="A153" s="68" t="s">
        <v>192</v>
      </c>
      <c r="B153" s="37" t="s">
        <v>15</v>
      </c>
      <c r="C153" s="37" t="s">
        <v>44</v>
      </c>
      <c r="D153" s="37" t="s">
        <v>175</v>
      </c>
      <c r="E153" s="57" t="s">
        <v>193</v>
      </c>
      <c r="F153" s="39"/>
      <c r="G153" s="40">
        <f>G154</f>
        <v>92.63</v>
      </c>
    </row>
    <row r="154" spans="1:7" ht="15" customHeight="1">
      <c r="A154" s="36" t="s">
        <v>38</v>
      </c>
      <c r="B154" s="37" t="s">
        <v>15</v>
      </c>
      <c r="C154" s="37" t="s">
        <v>44</v>
      </c>
      <c r="D154" s="37" t="s">
        <v>175</v>
      </c>
      <c r="E154" s="57" t="s">
        <v>193</v>
      </c>
      <c r="F154" s="39" t="s">
        <v>39</v>
      </c>
      <c r="G154" s="40">
        <f>100-7.37</f>
        <v>92.63</v>
      </c>
    </row>
    <row r="155" spans="1:7" s="33" customFormat="1" ht="46.5" hidden="1" customHeight="1">
      <c r="A155" s="81" t="s">
        <v>194</v>
      </c>
      <c r="B155" s="26" t="s">
        <v>15</v>
      </c>
      <c r="C155" s="26" t="s">
        <v>44</v>
      </c>
      <c r="D155" s="26" t="s">
        <v>175</v>
      </c>
      <c r="E155" s="26" t="s">
        <v>195</v>
      </c>
      <c r="F155" s="48"/>
      <c r="G155" s="28">
        <f>G156</f>
        <v>0</v>
      </c>
    </row>
    <row r="156" spans="1:7" ht="69.75" hidden="1" customHeight="1">
      <c r="A156" s="78" t="s">
        <v>196</v>
      </c>
      <c r="B156" s="37" t="s">
        <v>15</v>
      </c>
      <c r="C156" s="37" t="s">
        <v>44</v>
      </c>
      <c r="D156" s="37" t="s">
        <v>175</v>
      </c>
      <c r="E156" s="37" t="s">
        <v>197</v>
      </c>
      <c r="F156" s="43"/>
      <c r="G156" s="40">
        <f>G157</f>
        <v>0</v>
      </c>
    </row>
    <row r="157" spans="1:7" ht="25.5" hidden="1">
      <c r="A157" s="78" t="s">
        <v>198</v>
      </c>
      <c r="B157" s="37" t="s">
        <v>15</v>
      </c>
      <c r="C157" s="37" t="s">
        <v>44</v>
      </c>
      <c r="D157" s="37" t="s">
        <v>175</v>
      </c>
      <c r="E157" s="37" t="s">
        <v>199</v>
      </c>
      <c r="F157" s="43"/>
      <c r="G157" s="40">
        <f>G158</f>
        <v>0</v>
      </c>
    </row>
    <row r="158" spans="1:7" ht="15" hidden="1">
      <c r="A158" s="36" t="s">
        <v>38</v>
      </c>
      <c r="B158" s="37" t="s">
        <v>15</v>
      </c>
      <c r="C158" s="37" t="s">
        <v>44</v>
      </c>
      <c r="D158" s="37" t="s">
        <v>175</v>
      </c>
      <c r="E158" s="37" t="s">
        <v>199</v>
      </c>
      <c r="F158" s="43" t="s">
        <v>39</v>
      </c>
      <c r="G158" s="40"/>
    </row>
    <row r="159" spans="1:7">
      <c r="A159" s="47" t="s">
        <v>75</v>
      </c>
      <c r="B159" s="37" t="s">
        <v>15</v>
      </c>
      <c r="C159" s="26" t="s">
        <v>44</v>
      </c>
      <c r="D159" s="26" t="s">
        <v>175</v>
      </c>
      <c r="E159" s="26" t="s">
        <v>76</v>
      </c>
      <c r="F159" s="43"/>
      <c r="G159" s="82">
        <f>G160</f>
        <v>388.452</v>
      </c>
    </row>
    <row r="160" spans="1:7">
      <c r="A160" s="41" t="s">
        <v>77</v>
      </c>
      <c r="B160" s="37" t="s">
        <v>15</v>
      </c>
      <c r="C160" s="37" t="s">
        <v>44</v>
      </c>
      <c r="D160" s="37" t="s">
        <v>175</v>
      </c>
      <c r="E160" s="37" t="s">
        <v>78</v>
      </c>
      <c r="F160" s="43"/>
      <c r="G160" s="82">
        <f>G161+G163</f>
        <v>388.452</v>
      </c>
    </row>
    <row r="161" spans="1:7" ht="26.25">
      <c r="A161" s="83" t="s">
        <v>200</v>
      </c>
      <c r="B161" s="37" t="s">
        <v>15</v>
      </c>
      <c r="C161" s="37" t="s">
        <v>44</v>
      </c>
      <c r="D161" s="37" t="s">
        <v>175</v>
      </c>
      <c r="E161" s="37" t="s">
        <v>201</v>
      </c>
      <c r="F161" s="43"/>
      <c r="G161" s="82">
        <f>G162</f>
        <v>232.73599999999999</v>
      </c>
    </row>
    <row r="162" spans="1:7">
      <c r="A162" s="77" t="s">
        <v>142</v>
      </c>
      <c r="B162" s="37" t="s">
        <v>15</v>
      </c>
      <c r="C162" s="37" t="s">
        <v>44</v>
      </c>
      <c r="D162" s="37" t="s">
        <v>175</v>
      </c>
      <c r="E162" s="37" t="s">
        <v>201</v>
      </c>
      <c r="F162" s="43" t="s">
        <v>143</v>
      </c>
      <c r="G162" s="82">
        <v>232.73599999999999</v>
      </c>
    </row>
    <row r="163" spans="1:7" ht="25.5">
      <c r="A163" s="68" t="s">
        <v>192</v>
      </c>
      <c r="B163" s="37" t="s">
        <v>15</v>
      </c>
      <c r="C163" s="37" t="s">
        <v>44</v>
      </c>
      <c r="D163" s="37" t="s">
        <v>175</v>
      </c>
      <c r="E163" s="37" t="s">
        <v>202</v>
      </c>
      <c r="F163" s="43"/>
      <c r="G163" s="82">
        <f>G164</f>
        <v>155.71600000000001</v>
      </c>
    </row>
    <row r="164" spans="1:7">
      <c r="A164" s="77" t="s">
        <v>142</v>
      </c>
      <c r="B164" s="37" t="s">
        <v>15</v>
      </c>
      <c r="C164" s="37" t="s">
        <v>44</v>
      </c>
      <c r="D164" s="37" t="s">
        <v>175</v>
      </c>
      <c r="E164" s="37" t="s">
        <v>202</v>
      </c>
      <c r="F164" s="43" t="s">
        <v>143</v>
      </c>
      <c r="G164" s="82">
        <v>155.71600000000001</v>
      </c>
    </row>
    <row r="165" spans="1:7" s="33" customFormat="1">
      <c r="A165" s="84" t="s">
        <v>203</v>
      </c>
      <c r="B165" s="26" t="s">
        <v>15</v>
      </c>
      <c r="C165" s="26" t="s">
        <v>82</v>
      </c>
      <c r="D165" s="26"/>
      <c r="E165" s="26"/>
      <c r="F165" s="48"/>
      <c r="G165" s="28">
        <f>G166+G177</f>
        <v>3232.7947000000004</v>
      </c>
    </row>
    <row r="166" spans="1:7" s="33" customFormat="1" ht="14.25">
      <c r="A166" s="85" t="s">
        <v>204</v>
      </c>
      <c r="B166" s="26" t="s">
        <v>15</v>
      </c>
      <c r="C166" s="26" t="s">
        <v>82</v>
      </c>
      <c r="D166" s="26" t="s">
        <v>19</v>
      </c>
      <c r="E166" s="26"/>
      <c r="F166" s="48"/>
      <c r="G166" s="28">
        <f>G167+G173</f>
        <v>3134.7947000000004</v>
      </c>
    </row>
    <row r="167" spans="1:7" s="33" customFormat="1" ht="38.25">
      <c r="A167" s="86" t="s">
        <v>205</v>
      </c>
      <c r="B167" s="26" t="s">
        <v>15</v>
      </c>
      <c r="C167" s="26" t="s">
        <v>82</v>
      </c>
      <c r="D167" s="26" t="s">
        <v>19</v>
      </c>
      <c r="E167" s="69" t="s">
        <v>206</v>
      </c>
      <c r="F167" s="48"/>
      <c r="G167" s="28">
        <f>G168</f>
        <v>2549.3737000000001</v>
      </c>
    </row>
    <row r="168" spans="1:7" ht="51.75">
      <c r="A168" s="87" t="s">
        <v>207</v>
      </c>
      <c r="B168" s="37" t="s">
        <v>15</v>
      </c>
      <c r="C168" s="37" t="s">
        <v>82</v>
      </c>
      <c r="D168" s="37" t="s">
        <v>19</v>
      </c>
      <c r="E168" s="71" t="s">
        <v>208</v>
      </c>
      <c r="F168" s="43"/>
      <c r="G168" s="40">
        <f>G171+G169</f>
        <v>2549.3737000000001</v>
      </c>
    </row>
    <row r="169" spans="1:7" ht="19.5" customHeight="1">
      <c r="A169" s="88" t="s">
        <v>209</v>
      </c>
      <c r="B169" s="37" t="s">
        <v>15</v>
      </c>
      <c r="C169" s="37" t="s">
        <v>82</v>
      </c>
      <c r="D169" s="37" t="s">
        <v>19</v>
      </c>
      <c r="E169" s="71" t="s">
        <v>210</v>
      </c>
      <c r="F169" s="43"/>
      <c r="G169" s="40">
        <f>G170</f>
        <v>2040.1690000000001</v>
      </c>
    </row>
    <row r="170" spans="1:7" ht="15">
      <c r="A170" s="77" t="s">
        <v>142</v>
      </c>
      <c r="B170" s="37" t="s">
        <v>15</v>
      </c>
      <c r="C170" s="37" t="s">
        <v>82</v>
      </c>
      <c r="D170" s="37" t="s">
        <v>19</v>
      </c>
      <c r="E170" s="71" t="s">
        <v>210</v>
      </c>
      <c r="F170" s="43" t="s">
        <v>143</v>
      </c>
      <c r="G170" s="40">
        <v>2040.1690000000001</v>
      </c>
    </row>
    <row r="171" spans="1:7" ht="32.25" customHeight="1">
      <c r="A171" s="88" t="s">
        <v>211</v>
      </c>
      <c r="B171" s="37" t="s">
        <v>15</v>
      </c>
      <c r="C171" s="37" t="s">
        <v>82</v>
      </c>
      <c r="D171" s="37" t="s">
        <v>19</v>
      </c>
      <c r="E171" s="71" t="s">
        <v>212</v>
      </c>
      <c r="F171" s="43"/>
      <c r="G171" s="40">
        <f>G172</f>
        <v>509.2047</v>
      </c>
    </row>
    <row r="172" spans="1:7" ht="15">
      <c r="A172" s="77" t="s">
        <v>142</v>
      </c>
      <c r="B172" s="37" t="s">
        <v>15</v>
      </c>
      <c r="C172" s="37" t="s">
        <v>82</v>
      </c>
      <c r="D172" s="37" t="s">
        <v>19</v>
      </c>
      <c r="E172" s="71" t="s">
        <v>212</v>
      </c>
      <c r="F172" s="43" t="s">
        <v>143</v>
      </c>
      <c r="G172" s="40">
        <v>509.2047</v>
      </c>
    </row>
    <row r="173" spans="1:7" ht="40.5" customHeight="1">
      <c r="A173" s="87" t="s">
        <v>213</v>
      </c>
      <c r="B173" s="37" t="s">
        <v>15</v>
      </c>
      <c r="C173" s="37" t="s">
        <v>82</v>
      </c>
      <c r="D173" s="37" t="s">
        <v>19</v>
      </c>
      <c r="E173" s="71" t="s">
        <v>189</v>
      </c>
      <c r="F173" s="43"/>
      <c r="G173" s="40">
        <f>G174</f>
        <v>585.42100000000005</v>
      </c>
    </row>
    <row r="174" spans="1:7" ht="81.75" customHeight="1">
      <c r="A174" s="89" t="s">
        <v>214</v>
      </c>
      <c r="B174" s="37" t="s">
        <v>15</v>
      </c>
      <c r="C174" s="37" t="s">
        <v>82</v>
      </c>
      <c r="D174" s="37" t="s">
        <v>19</v>
      </c>
      <c r="E174" s="71" t="s">
        <v>191</v>
      </c>
      <c r="F174" s="43"/>
      <c r="G174" s="40">
        <f>G175</f>
        <v>585.42100000000005</v>
      </c>
    </row>
    <row r="175" spans="1:7" ht="26.25">
      <c r="A175" s="90" t="s">
        <v>215</v>
      </c>
      <c r="B175" s="37" t="s">
        <v>15</v>
      </c>
      <c r="C175" s="37" t="s">
        <v>82</v>
      </c>
      <c r="D175" s="37" t="s">
        <v>19</v>
      </c>
      <c r="E175" s="71" t="s">
        <v>216</v>
      </c>
      <c r="F175" s="43"/>
      <c r="G175" s="40">
        <f>G176</f>
        <v>585.42100000000005</v>
      </c>
    </row>
    <row r="176" spans="1:7" ht="15">
      <c r="A176" s="77" t="s">
        <v>142</v>
      </c>
      <c r="B176" s="37" t="s">
        <v>15</v>
      </c>
      <c r="C176" s="37" t="s">
        <v>82</v>
      </c>
      <c r="D176" s="37" t="s">
        <v>19</v>
      </c>
      <c r="E176" s="71" t="s">
        <v>216</v>
      </c>
      <c r="F176" s="43" t="s">
        <v>143</v>
      </c>
      <c r="G176" s="40">
        <f>378.7+169.386+37.335</f>
        <v>585.42100000000005</v>
      </c>
    </row>
    <row r="177" spans="1:7" s="33" customFormat="1">
      <c r="A177" s="91" t="s">
        <v>217</v>
      </c>
      <c r="B177" s="26" t="s">
        <v>15</v>
      </c>
      <c r="C177" s="26" t="s">
        <v>82</v>
      </c>
      <c r="D177" s="26" t="s">
        <v>29</v>
      </c>
      <c r="E177" s="69"/>
      <c r="F177" s="48"/>
      <c r="G177" s="28">
        <f>G178</f>
        <v>98</v>
      </c>
    </row>
    <row r="178" spans="1:7" s="33" customFormat="1" ht="42" customHeight="1">
      <c r="A178" s="92" t="s">
        <v>213</v>
      </c>
      <c r="B178" s="26" t="s">
        <v>15</v>
      </c>
      <c r="C178" s="26" t="s">
        <v>82</v>
      </c>
      <c r="D178" s="26" t="s">
        <v>29</v>
      </c>
      <c r="E178" s="69" t="s">
        <v>189</v>
      </c>
      <c r="F178" s="48"/>
      <c r="G178" s="28">
        <f>G179</f>
        <v>98</v>
      </c>
    </row>
    <row r="179" spans="1:7" ht="64.5">
      <c r="A179" s="93" t="s">
        <v>218</v>
      </c>
      <c r="B179" s="37" t="s">
        <v>15</v>
      </c>
      <c r="C179" s="37" t="s">
        <v>82</v>
      </c>
      <c r="D179" s="37" t="s">
        <v>29</v>
      </c>
      <c r="E179" s="71" t="s">
        <v>219</v>
      </c>
      <c r="F179" s="43"/>
      <c r="G179" s="40">
        <f>G180+G182</f>
        <v>98</v>
      </c>
    </row>
    <row r="180" spans="1:7" ht="15">
      <c r="A180" s="90" t="s">
        <v>220</v>
      </c>
      <c r="B180" s="37" t="s">
        <v>15</v>
      </c>
      <c r="C180" s="37" t="s">
        <v>82</v>
      </c>
      <c r="D180" s="37" t="s">
        <v>29</v>
      </c>
      <c r="E180" s="71" t="s">
        <v>221</v>
      </c>
      <c r="F180" s="43"/>
      <c r="G180" s="40">
        <f>G181</f>
        <v>50</v>
      </c>
    </row>
    <row r="181" spans="1:7" ht="15">
      <c r="A181" s="77" t="s">
        <v>142</v>
      </c>
      <c r="B181" s="37" t="s">
        <v>15</v>
      </c>
      <c r="C181" s="37" t="s">
        <v>82</v>
      </c>
      <c r="D181" s="37" t="s">
        <v>29</v>
      </c>
      <c r="E181" s="71" t="s">
        <v>221</v>
      </c>
      <c r="F181" s="43" t="s">
        <v>143</v>
      </c>
      <c r="G181" s="40">
        <v>50</v>
      </c>
    </row>
    <row r="182" spans="1:7" ht="15">
      <c r="A182" s="90" t="s">
        <v>222</v>
      </c>
      <c r="B182" s="37" t="s">
        <v>15</v>
      </c>
      <c r="C182" s="37" t="s">
        <v>82</v>
      </c>
      <c r="D182" s="37" t="s">
        <v>29</v>
      </c>
      <c r="E182" s="71" t="s">
        <v>223</v>
      </c>
      <c r="F182" s="43"/>
      <c r="G182" s="40">
        <f>G183</f>
        <v>48</v>
      </c>
    </row>
    <row r="183" spans="1:7" ht="15">
      <c r="A183" s="77" t="s">
        <v>142</v>
      </c>
      <c r="B183" s="37" t="s">
        <v>15</v>
      </c>
      <c r="C183" s="37" t="s">
        <v>82</v>
      </c>
      <c r="D183" s="37" t="s">
        <v>29</v>
      </c>
      <c r="E183" s="71" t="s">
        <v>223</v>
      </c>
      <c r="F183" s="43" t="s">
        <v>143</v>
      </c>
      <c r="G183" s="40">
        <v>48</v>
      </c>
    </row>
    <row r="184" spans="1:7" s="33" customFormat="1" ht="13.5" customHeight="1">
      <c r="A184" s="63" t="s">
        <v>224</v>
      </c>
      <c r="B184" s="26" t="s">
        <v>15</v>
      </c>
      <c r="C184" s="26" t="s">
        <v>93</v>
      </c>
      <c r="D184" s="26"/>
      <c r="E184" s="69"/>
      <c r="F184" s="73"/>
      <c r="G184" s="28">
        <f>G185</f>
        <v>1023.3000000000001</v>
      </c>
    </row>
    <row r="185" spans="1:7" s="33" customFormat="1" ht="14.25">
      <c r="A185" s="47" t="s">
        <v>225</v>
      </c>
      <c r="B185" s="26" t="s">
        <v>15</v>
      </c>
      <c r="C185" s="26" t="s">
        <v>93</v>
      </c>
      <c r="D185" s="26" t="s">
        <v>93</v>
      </c>
      <c r="E185" s="26"/>
      <c r="F185" s="27"/>
      <c r="G185" s="28">
        <f>G186</f>
        <v>1023.3000000000001</v>
      </c>
    </row>
    <row r="186" spans="1:7" s="33" customFormat="1" ht="41.25" customHeight="1">
      <c r="A186" s="94" t="s">
        <v>226</v>
      </c>
      <c r="B186" s="26" t="s">
        <v>15</v>
      </c>
      <c r="C186" s="26" t="s">
        <v>93</v>
      </c>
      <c r="D186" s="26" t="s">
        <v>93</v>
      </c>
      <c r="E186" s="69" t="s">
        <v>227</v>
      </c>
      <c r="F186" s="27"/>
      <c r="G186" s="28">
        <f>G187+G190</f>
        <v>1023.3000000000001</v>
      </c>
    </row>
    <row r="187" spans="1:7" ht="55.5" customHeight="1">
      <c r="A187" s="46" t="s">
        <v>228</v>
      </c>
      <c r="B187" s="37" t="s">
        <v>15</v>
      </c>
      <c r="C187" s="37" t="s">
        <v>93</v>
      </c>
      <c r="D187" s="37" t="s">
        <v>93</v>
      </c>
      <c r="E187" s="71" t="s">
        <v>229</v>
      </c>
      <c r="F187" s="70"/>
      <c r="G187" s="40">
        <f>G189</f>
        <v>30</v>
      </c>
    </row>
    <row r="188" spans="1:7" ht="19.5" customHeight="1">
      <c r="A188" s="46" t="s">
        <v>230</v>
      </c>
      <c r="B188" s="37" t="s">
        <v>15</v>
      </c>
      <c r="C188" s="37" t="s">
        <v>93</v>
      </c>
      <c r="D188" s="37" t="s">
        <v>93</v>
      </c>
      <c r="E188" s="71" t="s">
        <v>231</v>
      </c>
      <c r="F188" s="70"/>
      <c r="G188" s="40">
        <f>G189</f>
        <v>30</v>
      </c>
    </row>
    <row r="189" spans="1:7" ht="15.75" customHeight="1">
      <c r="A189" s="36" t="s">
        <v>38</v>
      </c>
      <c r="B189" s="37" t="s">
        <v>15</v>
      </c>
      <c r="C189" s="37" t="s">
        <v>93</v>
      </c>
      <c r="D189" s="37" t="s">
        <v>93</v>
      </c>
      <c r="E189" s="71" t="s">
        <v>231</v>
      </c>
      <c r="F189" s="70" t="s">
        <v>39</v>
      </c>
      <c r="G189" s="40">
        <v>30</v>
      </c>
    </row>
    <row r="190" spans="1:7" ht="55.5" customHeight="1">
      <c r="A190" s="68" t="s">
        <v>232</v>
      </c>
      <c r="B190" s="37" t="s">
        <v>15</v>
      </c>
      <c r="C190" s="37" t="s">
        <v>93</v>
      </c>
      <c r="D190" s="37" t="s">
        <v>93</v>
      </c>
      <c r="E190" s="71" t="s">
        <v>233</v>
      </c>
      <c r="F190" s="70"/>
      <c r="G190" s="40">
        <f>G191+G194</f>
        <v>993.30000000000007</v>
      </c>
    </row>
    <row r="191" spans="1:7" ht="15" customHeight="1">
      <c r="A191" s="41" t="s">
        <v>234</v>
      </c>
      <c r="B191" s="37" t="s">
        <v>15</v>
      </c>
      <c r="C191" s="37" t="s">
        <v>93</v>
      </c>
      <c r="D191" s="37" t="s">
        <v>93</v>
      </c>
      <c r="E191" s="71" t="s">
        <v>235</v>
      </c>
      <c r="F191" s="39"/>
      <c r="G191" s="40">
        <f>G192+G193</f>
        <v>346.42331000000001</v>
      </c>
    </row>
    <row r="192" spans="1:7" ht="15" hidden="1">
      <c r="A192" s="36" t="s">
        <v>38</v>
      </c>
      <c r="B192" s="37" t="s">
        <v>15</v>
      </c>
      <c r="C192" s="37" t="s">
        <v>93</v>
      </c>
      <c r="D192" s="37" t="s">
        <v>93</v>
      </c>
      <c r="E192" s="71" t="s">
        <v>235</v>
      </c>
      <c r="F192" s="70" t="s">
        <v>39</v>
      </c>
      <c r="G192" s="40"/>
    </row>
    <row r="193" spans="1:7" ht="15">
      <c r="A193" s="41" t="s">
        <v>149</v>
      </c>
      <c r="B193" s="37" t="s">
        <v>15</v>
      </c>
      <c r="C193" s="37" t="s">
        <v>93</v>
      </c>
      <c r="D193" s="37" t="s">
        <v>93</v>
      </c>
      <c r="E193" s="71" t="s">
        <v>235</v>
      </c>
      <c r="F193" s="70" t="s">
        <v>150</v>
      </c>
      <c r="G193" s="40">
        <v>346.42331000000001</v>
      </c>
    </row>
    <row r="194" spans="1:7" ht="25.5" customHeight="1">
      <c r="A194" s="68" t="s">
        <v>236</v>
      </c>
      <c r="B194" s="37" t="s">
        <v>15</v>
      </c>
      <c r="C194" s="37" t="s">
        <v>93</v>
      </c>
      <c r="D194" s="37" t="s">
        <v>93</v>
      </c>
      <c r="E194" s="71" t="s">
        <v>237</v>
      </c>
      <c r="F194" s="39"/>
      <c r="G194" s="40">
        <f>G195</f>
        <v>646.87669000000005</v>
      </c>
    </row>
    <row r="195" spans="1:7" ht="21" customHeight="1">
      <c r="A195" s="41" t="s">
        <v>149</v>
      </c>
      <c r="B195" s="37" t="s">
        <v>15</v>
      </c>
      <c r="C195" s="37" t="s">
        <v>93</v>
      </c>
      <c r="D195" s="37" t="s">
        <v>93</v>
      </c>
      <c r="E195" s="71" t="s">
        <v>237</v>
      </c>
      <c r="F195" s="70" t="s">
        <v>150</v>
      </c>
      <c r="G195" s="40">
        <v>646.87669000000005</v>
      </c>
    </row>
    <row r="196" spans="1:7" ht="21" customHeight="1">
      <c r="A196" s="34" t="s">
        <v>238</v>
      </c>
      <c r="B196" s="26" t="s">
        <v>15</v>
      </c>
      <c r="C196" s="26" t="s">
        <v>153</v>
      </c>
      <c r="D196" s="26"/>
      <c r="E196" s="26"/>
      <c r="F196" s="70"/>
      <c r="G196" s="40">
        <f>G197</f>
        <v>3422.4</v>
      </c>
    </row>
    <row r="197" spans="1:7" ht="21" customHeight="1">
      <c r="A197" s="34" t="s">
        <v>239</v>
      </c>
      <c r="B197" s="26" t="s">
        <v>15</v>
      </c>
      <c r="C197" s="26" t="s">
        <v>153</v>
      </c>
      <c r="D197" s="26" t="s">
        <v>17</v>
      </c>
      <c r="E197" s="71"/>
      <c r="F197" s="70"/>
      <c r="G197" s="40">
        <f>G198</f>
        <v>3422.4</v>
      </c>
    </row>
    <row r="198" spans="1:7" ht="27" customHeight="1">
      <c r="A198" s="47" t="s">
        <v>240</v>
      </c>
      <c r="B198" s="26" t="s">
        <v>15</v>
      </c>
      <c r="C198" s="26" t="s">
        <v>153</v>
      </c>
      <c r="D198" s="26" t="s">
        <v>17</v>
      </c>
      <c r="E198" s="26" t="s">
        <v>241</v>
      </c>
      <c r="F198" s="70"/>
      <c r="G198" s="40">
        <f>G199</f>
        <v>3422.4</v>
      </c>
    </row>
    <row r="199" spans="1:7" ht="40.5" customHeight="1">
      <c r="A199" s="41" t="s">
        <v>242</v>
      </c>
      <c r="B199" s="37" t="s">
        <v>15</v>
      </c>
      <c r="C199" s="37" t="s">
        <v>153</v>
      </c>
      <c r="D199" s="37" t="s">
        <v>17</v>
      </c>
      <c r="E199" s="37" t="s">
        <v>243</v>
      </c>
      <c r="F199" s="70"/>
      <c r="G199" s="40">
        <f>G200</f>
        <v>3422.4</v>
      </c>
    </row>
    <row r="200" spans="1:7" ht="41.25" customHeight="1">
      <c r="A200" s="46" t="s">
        <v>244</v>
      </c>
      <c r="B200" s="37" t="s">
        <v>15</v>
      </c>
      <c r="C200" s="37" t="s">
        <v>153</v>
      </c>
      <c r="D200" s="37" t="s">
        <v>17</v>
      </c>
      <c r="E200" s="37" t="s">
        <v>245</v>
      </c>
      <c r="F200" s="70"/>
      <c r="G200" s="40">
        <f>G201</f>
        <v>3422.4</v>
      </c>
    </row>
    <row r="201" spans="1:7" ht="17.25" customHeight="1">
      <c r="A201" s="77" t="s">
        <v>142</v>
      </c>
      <c r="B201" s="37" t="s">
        <v>15</v>
      </c>
      <c r="C201" s="37" t="s">
        <v>153</v>
      </c>
      <c r="D201" s="37" t="s">
        <v>17</v>
      </c>
      <c r="E201" s="37" t="s">
        <v>245</v>
      </c>
      <c r="F201" s="70" t="s">
        <v>143</v>
      </c>
      <c r="G201" s="40">
        <v>3422.4</v>
      </c>
    </row>
    <row r="202" spans="1:7" ht="17.25" customHeight="1">
      <c r="A202" s="47" t="s">
        <v>246</v>
      </c>
      <c r="B202" s="26" t="s">
        <v>15</v>
      </c>
      <c r="C202" s="26" t="s">
        <v>247</v>
      </c>
      <c r="D202" s="37"/>
      <c r="E202" s="71"/>
      <c r="F202" s="70"/>
      <c r="G202" s="40">
        <f>G203+G208</f>
        <v>17038.428830000004</v>
      </c>
    </row>
    <row r="203" spans="1:7" s="33" customFormat="1" ht="14.25">
      <c r="A203" s="47" t="s">
        <v>248</v>
      </c>
      <c r="B203" s="26" t="s">
        <v>15</v>
      </c>
      <c r="C203" s="26" t="s">
        <v>247</v>
      </c>
      <c r="D203" s="26" t="s">
        <v>17</v>
      </c>
      <c r="E203" s="26"/>
      <c r="F203" s="27"/>
      <c r="G203" s="28">
        <f>G204</f>
        <v>92.400720000000007</v>
      </c>
    </row>
    <row r="204" spans="1:7" s="33" customFormat="1" ht="29.25" customHeight="1">
      <c r="A204" s="47" t="s">
        <v>249</v>
      </c>
      <c r="B204" s="26" t="s">
        <v>15</v>
      </c>
      <c r="C204" s="26" t="s">
        <v>247</v>
      </c>
      <c r="D204" s="26" t="s">
        <v>17</v>
      </c>
      <c r="E204" s="26" t="s">
        <v>46</v>
      </c>
      <c r="F204" s="27"/>
      <c r="G204" s="28">
        <f>G205</f>
        <v>92.400720000000007</v>
      </c>
    </row>
    <row r="205" spans="1:7" ht="51.75" customHeight="1">
      <c r="A205" s="95" t="s">
        <v>250</v>
      </c>
      <c r="B205" s="37" t="s">
        <v>15</v>
      </c>
      <c r="C205" s="37" t="s">
        <v>247</v>
      </c>
      <c r="D205" s="37" t="s">
        <v>17</v>
      </c>
      <c r="E205" s="37" t="s">
        <v>251</v>
      </c>
      <c r="F205" s="39"/>
      <c r="G205" s="40">
        <f>G206</f>
        <v>92.400720000000007</v>
      </c>
    </row>
    <row r="206" spans="1:7" ht="27.75" customHeight="1">
      <c r="A206" s="95" t="s">
        <v>252</v>
      </c>
      <c r="B206" s="37" t="s">
        <v>15</v>
      </c>
      <c r="C206" s="37" t="s">
        <v>253</v>
      </c>
      <c r="D206" s="37" t="s">
        <v>17</v>
      </c>
      <c r="E206" s="37" t="s">
        <v>254</v>
      </c>
      <c r="F206" s="39"/>
      <c r="G206" s="40">
        <f>G207</f>
        <v>92.400720000000007</v>
      </c>
    </row>
    <row r="207" spans="1:7" ht="15">
      <c r="A207" s="74" t="s">
        <v>149</v>
      </c>
      <c r="B207" s="37" t="s">
        <v>15</v>
      </c>
      <c r="C207" s="37" t="s">
        <v>253</v>
      </c>
      <c r="D207" s="37" t="s">
        <v>17</v>
      </c>
      <c r="E207" s="37" t="s">
        <v>254</v>
      </c>
      <c r="F207" s="39" t="s">
        <v>150</v>
      </c>
      <c r="G207" s="40">
        <v>92.400720000000007</v>
      </c>
    </row>
    <row r="208" spans="1:7" s="33" customFormat="1" ht="14.25">
      <c r="A208" s="47" t="s">
        <v>255</v>
      </c>
      <c r="B208" s="26" t="s">
        <v>15</v>
      </c>
      <c r="C208" s="26">
        <v>10</v>
      </c>
      <c r="D208" s="26" t="s">
        <v>29</v>
      </c>
      <c r="E208" s="26"/>
      <c r="F208" s="27"/>
      <c r="G208" s="28">
        <f>G209</f>
        <v>16946.028110000003</v>
      </c>
    </row>
    <row r="209" spans="1:7" s="33" customFormat="1" ht="28.5" customHeight="1">
      <c r="A209" s="47" t="s">
        <v>249</v>
      </c>
      <c r="B209" s="26" t="s">
        <v>15</v>
      </c>
      <c r="C209" s="26">
        <v>10</v>
      </c>
      <c r="D209" s="26" t="s">
        <v>29</v>
      </c>
      <c r="E209" s="26" t="s">
        <v>46</v>
      </c>
      <c r="F209" s="27"/>
      <c r="G209" s="28">
        <f>G210</f>
        <v>16946.028110000003</v>
      </c>
    </row>
    <row r="210" spans="1:7" ht="52.5" customHeight="1">
      <c r="A210" s="96" t="s">
        <v>256</v>
      </c>
      <c r="B210" s="37" t="s">
        <v>15</v>
      </c>
      <c r="C210" s="37">
        <v>10</v>
      </c>
      <c r="D210" s="37" t="s">
        <v>29</v>
      </c>
      <c r="E210" s="37" t="s">
        <v>251</v>
      </c>
      <c r="F210" s="39"/>
      <c r="G210" s="40">
        <f>G211+G220+G223+G214+G217</f>
        <v>16946.028110000003</v>
      </c>
    </row>
    <row r="211" spans="1:7" ht="15">
      <c r="A211" s="41" t="s">
        <v>257</v>
      </c>
      <c r="B211" s="37" t="s">
        <v>15</v>
      </c>
      <c r="C211" s="37">
        <v>10</v>
      </c>
      <c r="D211" s="37" t="s">
        <v>29</v>
      </c>
      <c r="E211" s="37" t="s">
        <v>258</v>
      </c>
      <c r="F211" s="39"/>
      <c r="G211" s="40">
        <f>G213+G212</f>
        <v>4654.3883400000004</v>
      </c>
    </row>
    <row r="212" spans="1:7" ht="17.25" customHeight="1">
      <c r="A212" s="97" t="s">
        <v>38</v>
      </c>
      <c r="B212" s="37" t="s">
        <v>15</v>
      </c>
      <c r="C212" s="37">
        <v>10</v>
      </c>
      <c r="D212" s="37" t="s">
        <v>29</v>
      </c>
      <c r="E212" s="37" t="s">
        <v>258</v>
      </c>
      <c r="F212" s="39" t="s">
        <v>39</v>
      </c>
      <c r="G212" s="40">
        <v>0.93701999999999996</v>
      </c>
    </row>
    <row r="213" spans="1:7" ht="15">
      <c r="A213" s="62" t="s">
        <v>149</v>
      </c>
      <c r="B213" s="37" t="s">
        <v>15</v>
      </c>
      <c r="C213" s="37">
        <v>10</v>
      </c>
      <c r="D213" s="37" t="s">
        <v>29</v>
      </c>
      <c r="E213" s="37" t="s">
        <v>258</v>
      </c>
      <c r="F213" s="39" t="s">
        <v>150</v>
      </c>
      <c r="G213" s="40">
        <v>4653.4513200000001</v>
      </c>
    </row>
    <row r="214" spans="1:7" ht="26.25">
      <c r="A214" s="42" t="s">
        <v>259</v>
      </c>
      <c r="B214" s="37" t="s">
        <v>15</v>
      </c>
      <c r="C214" s="37">
        <v>10</v>
      </c>
      <c r="D214" s="37" t="s">
        <v>29</v>
      </c>
      <c r="E214" s="37" t="s">
        <v>260</v>
      </c>
      <c r="F214" s="39"/>
      <c r="G214" s="40">
        <f>G216+G215</f>
        <v>77.977199999999996</v>
      </c>
    </row>
    <row r="215" spans="1:7" ht="18.75" customHeight="1">
      <c r="A215" s="97" t="s">
        <v>38</v>
      </c>
      <c r="B215" s="37" t="s">
        <v>15</v>
      </c>
      <c r="C215" s="37">
        <v>10</v>
      </c>
      <c r="D215" s="37" t="s">
        <v>29</v>
      </c>
      <c r="E215" s="37" t="s">
        <v>260</v>
      </c>
      <c r="F215" s="39" t="s">
        <v>39</v>
      </c>
      <c r="G215" s="40">
        <v>1.0726899999999999</v>
      </c>
    </row>
    <row r="216" spans="1:7" ht="15">
      <c r="A216" s="62" t="s">
        <v>149</v>
      </c>
      <c r="B216" s="37" t="s">
        <v>15</v>
      </c>
      <c r="C216" s="37">
        <v>10</v>
      </c>
      <c r="D216" s="37" t="s">
        <v>29</v>
      </c>
      <c r="E216" s="37" t="s">
        <v>260</v>
      </c>
      <c r="F216" s="39" t="s">
        <v>150</v>
      </c>
      <c r="G216" s="40">
        <v>76.904510000000002</v>
      </c>
    </row>
    <row r="217" spans="1:7" ht="26.25" customHeight="1">
      <c r="A217" s="42" t="s">
        <v>261</v>
      </c>
      <c r="B217" s="37" t="s">
        <v>15</v>
      </c>
      <c r="C217" s="37">
        <v>10</v>
      </c>
      <c r="D217" s="37" t="s">
        <v>29</v>
      </c>
      <c r="E217" s="37" t="s">
        <v>262</v>
      </c>
      <c r="F217" s="39"/>
      <c r="G217" s="40">
        <f>G219+G218</f>
        <v>472.49284999999998</v>
      </c>
    </row>
    <row r="218" spans="1:7" ht="15.75" customHeight="1">
      <c r="A218" s="97" t="s">
        <v>38</v>
      </c>
      <c r="B218" s="37" t="s">
        <v>15</v>
      </c>
      <c r="C218" s="37">
        <v>10</v>
      </c>
      <c r="D218" s="37" t="s">
        <v>29</v>
      </c>
      <c r="E218" s="37" t="s">
        <v>262</v>
      </c>
      <c r="F218" s="39" t="s">
        <v>39</v>
      </c>
      <c r="G218" s="40">
        <v>7.4054000000000002</v>
      </c>
    </row>
    <row r="219" spans="1:7" ht="15">
      <c r="A219" s="62" t="s">
        <v>149</v>
      </c>
      <c r="B219" s="37" t="s">
        <v>15</v>
      </c>
      <c r="C219" s="37">
        <v>10</v>
      </c>
      <c r="D219" s="37" t="s">
        <v>29</v>
      </c>
      <c r="E219" s="37" t="s">
        <v>262</v>
      </c>
      <c r="F219" s="39" t="s">
        <v>150</v>
      </c>
      <c r="G219" s="40">
        <v>465.08744999999999</v>
      </c>
    </row>
    <row r="220" spans="1:7" s="33" customFormat="1" ht="15" customHeight="1">
      <c r="A220" s="41" t="s">
        <v>263</v>
      </c>
      <c r="B220" s="37" t="s">
        <v>15</v>
      </c>
      <c r="C220" s="37">
        <v>10</v>
      </c>
      <c r="D220" s="37" t="s">
        <v>29</v>
      </c>
      <c r="E220" s="37" t="s">
        <v>264</v>
      </c>
      <c r="F220" s="39"/>
      <c r="G220" s="98">
        <f>G221+G222</f>
        <v>9441.8945800000001</v>
      </c>
    </row>
    <row r="221" spans="1:7" s="33" customFormat="1" ht="15" customHeight="1">
      <c r="A221" s="97" t="s">
        <v>38</v>
      </c>
      <c r="B221" s="37" t="s">
        <v>15</v>
      </c>
      <c r="C221" s="37">
        <v>10</v>
      </c>
      <c r="D221" s="37" t="s">
        <v>29</v>
      </c>
      <c r="E221" s="37" t="s">
        <v>264</v>
      </c>
      <c r="F221" s="39" t="s">
        <v>39</v>
      </c>
      <c r="G221" s="98">
        <v>142.35059999999999</v>
      </c>
    </row>
    <row r="222" spans="1:7" ht="16.5" customHeight="1">
      <c r="A222" s="62" t="s">
        <v>149</v>
      </c>
      <c r="B222" s="37" t="s">
        <v>15</v>
      </c>
      <c r="C222" s="37">
        <v>10</v>
      </c>
      <c r="D222" s="37" t="s">
        <v>29</v>
      </c>
      <c r="E222" s="37" t="s">
        <v>264</v>
      </c>
      <c r="F222" s="39" t="s">
        <v>150</v>
      </c>
      <c r="G222" s="98">
        <v>9299.5439800000004</v>
      </c>
    </row>
    <row r="223" spans="1:7" ht="15.75" customHeight="1">
      <c r="A223" s="41" t="s">
        <v>265</v>
      </c>
      <c r="B223" s="37" t="s">
        <v>15</v>
      </c>
      <c r="C223" s="37">
        <v>10</v>
      </c>
      <c r="D223" s="37" t="s">
        <v>29</v>
      </c>
      <c r="E223" s="37" t="s">
        <v>266</v>
      </c>
      <c r="F223" s="39"/>
      <c r="G223" s="98">
        <f>G224+G225</f>
        <v>2299.2751399999997</v>
      </c>
    </row>
    <row r="224" spans="1:7" ht="18" customHeight="1">
      <c r="A224" s="97" t="s">
        <v>38</v>
      </c>
      <c r="B224" s="37" t="s">
        <v>15</v>
      </c>
      <c r="C224" s="37">
        <v>10</v>
      </c>
      <c r="D224" s="37" t="s">
        <v>29</v>
      </c>
      <c r="E224" s="37" t="s">
        <v>266</v>
      </c>
      <c r="F224" s="39" t="s">
        <v>39</v>
      </c>
      <c r="G224" s="98">
        <v>37.713459999999998</v>
      </c>
    </row>
    <row r="225" spans="1:7" ht="18" customHeight="1">
      <c r="A225" s="62" t="s">
        <v>149</v>
      </c>
      <c r="B225" s="37" t="s">
        <v>15</v>
      </c>
      <c r="C225" s="37">
        <v>10</v>
      </c>
      <c r="D225" s="37" t="s">
        <v>29</v>
      </c>
      <c r="E225" s="37" t="s">
        <v>266</v>
      </c>
      <c r="F225" s="39" t="s">
        <v>150</v>
      </c>
      <c r="G225" s="98">
        <v>2261.5616799999998</v>
      </c>
    </row>
    <row r="226" spans="1:7" s="33" customFormat="1" ht="14.25">
      <c r="A226" s="63" t="s">
        <v>267</v>
      </c>
      <c r="B226" s="26" t="s">
        <v>15</v>
      </c>
      <c r="C226" s="26" t="s">
        <v>99</v>
      </c>
      <c r="D226" s="26"/>
      <c r="E226" s="26"/>
      <c r="F226" s="27"/>
      <c r="G226" s="28">
        <f>G227</f>
        <v>70</v>
      </c>
    </row>
    <row r="227" spans="1:7" s="33" customFormat="1" ht="14.25">
      <c r="A227" s="47" t="s">
        <v>268</v>
      </c>
      <c r="B227" s="26" t="s">
        <v>15</v>
      </c>
      <c r="C227" s="26" t="s">
        <v>99</v>
      </c>
      <c r="D227" s="26" t="s">
        <v>17</v>
      </c>
      <c r="E227" s="26"/>
      <c r="F227" s="27"/>
      <c r="G227" s="28">
        <f>G228</f>
        <v>70</v>
      </c>
    </row>
    <row r="228" spans="1:7" s="33" customFormat="1" ht="40.5" customHeight="1">
      <c r="A228" s="94" t="s">
        <v>269</v>
      </c>
      <c r="B228" s="26" t="s">
        <v>15</v>
      </c>
      <c r="C228" s="26" t="s">
        <v>99</v>
      </c>
      <c r="D228" s="26" t="s">
        <v>17</v>
      </c>
      <c r="E228" s="69" t="s">
        <v>227</v>
      </c>
      <c r="F228" s="27"/>
      <c r="G228" s="28">
        <f>G229</f>
        <v>70</v>
      </c>
    </row>
    <row r="229" spans="1:7" s="33" customFormat="1" ht="72.75" customHeight="1">
      <c r="A229" s="68" t="s">
        <v>270</v>
      </c>
      <c r="B229" s="37" t="s">
        <v>15</v>
      </c>
      <c r="C229" s="37" t="s">
        <v>99</v>
      </c>
      <c r="D229" s="37" t="s">
        <v>17</v>
      </c>
      <c r="E229" s="71" t="s">
        <v>271</v>
      </c>
      <c r="F229" s="27"/>
      <c r="G229" s="40">
        <f>G230+G232</f>
        <v>70</v>
      </c>
    </row>
    <row r="230" spans="1:7" ht="39">
      <c r="A230" s="41" t="s">
        <v>272</v>
      </c>
      <c r="B230" s="37" t="s">
        <v>15</v>
      </c>
      <c r="C230" s="37" t="s">
        <v>99</v>
      </c>
      <c r="D230" s="37" t="s">
        <v>17</v>
      </c>
      <c r="E230" s="71" t="s">
        <v>273</v>
      </c>
      <c r="F230" s="39"/>
      <c r="G230" s="40">
        <f>G231</f>
        <v>70</v>
      </c>
    </row>
    <row r="231" spans="1:7" ht="17.25" customHeight="1">
      <c r="A231" s="36" t="s">
        <v>38</v>
      </c>
      <c r="B231" s="37" t="s">
        <v>15</v>
      </c>
      <c r="C231" s="37" t="s">
        <v>99</v>
      </c>
      <c r="D231" s="37" t="s">
        <v>17</v>
      </c>
      <c r="E231" s="71" t="s">
        <v>273</v>
      </c>
      <c r="F231" s="39" t="s">
        <v>39</v>
      </c>
      <c r="G231" s="40">
        <v>70</v>
      </c>
    </row>
    <row r="232" spans="1:7" ht="39" hidden="1">
      <c r="A232" s="36" t="s">
        <v>274</v>
      </c>
      <c r="B232" s="37" t="s">
        <v>15</v>
      </c>
      <c r="C232" s="37" t="s">
        <v>99</v>
      </c>
      <c r="D232" s="37" t="s">
        <v>17</v>
      </c>
      <c r="E232" s="71" t="s">
        <v>275</v>
      </c>
      <c r="F232" s="39"/>
      <c r="G232" s="40">
        <f>G233</f>
        <v>0</v>
      </c>
    </row>
    <row r="233" spans="1:7" ht="22.5" hidden="1" customHeight="1">
      <c r="A233" s="36" t="s">
        <v>38</v>
      </c>
      <c r="B233" s="37" t="s">
        <v>15</v>
      </c>
      <c r="C233" s="37" t="s">
        <v>99</v>
      </c>
      <c r="D233" s="37" t="s">
        <v>17</v>
      </c>
      <c r="E233" s="71" t="s">
        <v>275</v>
      </c>
      <c r="F233" s="39" t="s">
        <v>39</v>
      </c>
      <c r="G233" s="40"/>
    </row>
    <row r="234" spans="1:7" s="33" customFormat="1" ht="14.25">
      <c r="A234" s="47" t="s">
        <v>276</v>
      </c>
      <c r="B234" s="26" t="s">
        <v>15</v>
      </c>
      <c r="C234" s="26" t="s">
        <v>107</v>
      </c>
      <c r="D234" s="26"/>
      <c r="E234" s="26"/>
      <c r="F234" s="27"/>
      <c r="G234" s="28">
        <f>G235</f>
        <v>1085.83367</v>
      </c>
    </row>
    <row r="235" spans="1:7" s="33" customFormat="1" ht="20.25" customHeight="1">
      <c r="A235" s="47" t="s">
        <v>277</v>
      </c>
      <c r="B235" s="26" t="s">
        <v>15</v>
      </c>
      <c r="C235" s="26" t="s">
        <v>107</v>
      </c>
      <c r="D235" s="26" t="s">
        <v>17</v>
      </c>
      <c r="E235" s="26"/>
      <c r="F235" s="27"/>
      <c r="G235" s="28">
        <f>G236</f>
        <v>1085.83367</v>
      </c>
    </row>
    <row r="236" spans="1:7" s="33" customFormat="1" ht="39.75" customHeight="1">
      <c r="A236" s="99" t="s">
        <v>278</v>
      </c>
      <c r="B236" s="26" t="s">
        <v>15</v>
      </c>
      <c r="C236" s="26" t="s">
        <v>107</v>
      </c>
      <c r="D236" s="26" t="s">
        <v>17</v>
      </c>
      <c r="E236" s="56" t="s">
        <v>279</v>
      </c>
      <c r="F236" s="27"/>
      <c r="G236" s="28">
        <f>G237</f>
        <v>1085.83367</v>
      </c>
    </row>
    <row r="237" spans="1:7" s="105" customFormat="1" ht="56.25" customHeight="1">
      <c r="A237" s="100" t="s">
        <v>280</v>
      </c>
      <c r="B237" s="101" t="s">
        <v>15</v>
      </c>
      <c r="C237" s="101" t="s">
        <v>107</v>
      </c>
      <c r="D237" s="101" t="s">
        <v>17</v>
      </c>
      <c r="E237" s="102" t="s">
        <v>281</v>
      </c>
      <c r="F237" s="103"/>
      <c r="G237" s="104">
        <f>G238</f>
        <v>1085.83367</v>
      </c>
    </row>
    <row r="238" spans="1:7" ht="15">
      <c r="A238" s="41" t="s">
        <v>282</v>
      </c>
      <c r="B238" s="37" t="s">
        <v>15</v>
      </c>
      <c r="C238" s="37" t="s">
        <v>107</v>
      </c>
      <c r="D238" s="37" t="s">
        <v>17</v>
      </c>
      <c r="E238" s="58" t="s">
        <v>283</v>
      </c>
      <c r="F238" s="39"/>
      <c r="G238" s="40">
        <f>G239</f>
        <v>1085.83367</v>
      </c>
    </row>
    <row r="239" spans="1:7" ht="15">
      <c r="A239" s="80" t="s">
        <v>284</v>
      </c>
      <c r="B239" s="37" t="s">
        <v>15</v>
      </c>
      <c r="C239" s="37" t="s">
        <v>107</v>
      </c>
      <c r="D239" s="37" t="s">
        <v>17</v>
      </c>
      <c r="E239" s="58" t="s">
        <v>283</v>
      </c>
      <c r="F239" s="39" t="s">
        <v>285</v>
      </c>
      <c r="G239" s="40">
        <v>1085.83367</v>
      </c>
    </row>
    <row r="240" spans="1:7" s="33" customFormat="1" ht="29.25" customHeight="1">
      <c r="A240" s="47" t="s">
        <v>286</v>
      </c>
      <c r="B240" s="26" t="s">
        <v>15</v>
      </c>
      <c r="C240" s="26" t="s">
        <v>287</v>
      </c>
      <c r="D240" s="26"/>
      <c r="E240" s="26"/>
      <c r="F240" s="27"/>
      <c r="G240" s="28">
        <f>G241</f>
        <v>8072.0528199999999</v>
      </c>
    </row>
    <row r="241" spans="1:8" s="33" customFormat="1" ht="32.25" customHeight="1">
      <c r="A241" s="47" t="s">
        <v>288</v>
      </c>
      <c r="B241" s="26" t="s">
        <v>15</v>
      </c>
      <c r="C241" s="26" t="s">
        <v>287</v>
      </c>
      <c r="D241" s="26" t="s">
        <v>17</v>
      </c>
      <c r="E241" s="26"/>
      <c r="F241" s="27"/>
      <c r="G241" s="28">
        <f>G242</f>
        <v>8072.0528199999999</v>
      </c>
    </row>
    <row r="242" spans="1:8" s="33" customFormat="1" ht="41.25" customHeight="1">
      <c r="A242" s="99" t="s">
        <v>278</v>
      </c>
      <c r="B242" s="26" t="s">
        <v>15</v>
      </c>
      <c r="C242" s="26" t="s">
        <v>287</v>
      </c>
      <c r="D242" s="26" t="s">
        <v>17</v>
      </c>
      <c r="E242" s="26" t="s">
        <v>279</v>
      </c>
      <c r="F242" s="27"/>
      <c r="G242" s="28">
        <f>G243</f>
        <v>8072.0528199999999</v>
      </c>
    </row>
    <row r="243" spans="1:8" ht="73.5" customHeight="1">
      <c r="A243" s="80" t="s">
        <v>289</v>
      </c>
      <c r="B243" s="37" t="s">
        <v>15</v>
      </c>
      <c r="C243" s="37" t="s">
        <v>287</v>
      </c>
      <c r="D243" s="37" t="s">
        <v>17</v>
      </c>
      <c r="E243" s="37" t="s">
        <v>290</v>
      </c>
      <c r="F243" s="39"/>
      <c r="G243" s="40">
        <f>G244+G246</f>
        <v>8072.0528199999999</v>
      </c>
    </row>
    <row r="244" spans="1:8" ht="26.25">
      <c r="A244" s="77" t="s">
        <v>291</v>
      </c>
      <c r="B244" s="37" t="s">
        <v>15</v>
      </c>
      <c r="C244" s="37" t="s">
        <v>287</v>
      </c>
      <c r="D244" s="37" t="s">
        <v>17</v>
      </c>
      <c r="E244" s="37" t="s">
        <v>292</v>
      </c>
      <c r="F244" s="39"/>
      <c r="G244" s="40">
        <f>G245</f>
        <v>8072.0528199999999</v>
      </c>
    </row>
    <row r="245" spans="1:8" ht="16.5" customHeight="1">
      <c r="A245" s="77" t="s">
        <v>142</v>
      </c>
      <c r="B245" s="37" t="s">
        <v>15</v>
      </c>
      <c r="C245" s="37" t="s">
        <v>287</v>
      </c>
      <c r="D245" s="37" t="s">
        <v>17</v>
      </c>
      <c r="E245" s="37" t="s">
        <v>292</v>
      </c>
      <c r="F245" s="43" t="s">
        <v>143</v>
      </c>
      <c r="G245" s="40">
        <f>8079.852-7.79918</f>
        <v>8072.0528199999999</v>
      </c>
    </row>
    <row r="246" spans="1:8" ht="30.75" hidden="1" customHeight="1">
      <c r="A246" s="68" t="s">
        <v>293</v>
      </c>
      <c r="B246" s="37" t="s">
        <v>15</v>
      </c>
      <c r="C246" s="37" t="s">
        <v>287</v>
      </c>
      <c r="D246" s="37" t="s">
        <v>17</v>
      </c>
      <c r="E246" s="37" t="s">
        <v>294</v>
      </c>
      <c r="F246" s="39"/>
      <c r="G246" s="40">
        <f>G247</f>
        <v>0</v>
      </c>
    </row>
    <row r="247" spans="1:8" ht="15" hidden="1">
      <c r="A247" s="77" t="s">
        <v>142</v>
      </c>
      <c r="B247" s="37" t="s">
        <v>15</v>
      </c>
      <c r="C247" s="37" t="s">
        <v>287</v>
      </c>
      <c r="D247" s="37" t="s">
        <v>17</v>
      </c>
      <c r="E247" s="37" t="s">
        <v>294</v>
      </c>
      <c r="F247" s="43" t="s">
        <v>143</v>
      </c>
      <c r="G247" s="40"/>
    </row>
    <row r="248" spans="1:8" s="33" customFormat="1" ht="32.25" customHeight="1">
      <c r="A248" s="25" t="s">
        <v>295</v>
      </c>
      <c r="B248" s="26" t="s">
        <v>296</v>
      </c>
      <c r="C248" s="26"/>
      <c r="D248" s="26"/>
      <c r="E248" s="69"/>
      <c r="F248" s="73"/>
      <c r="G248" s="28">
        <f>G249+G255+G353</f>
        <v>308707.76723</v>
      </c>
      <c r="H248" s="106"/>
    </row>
    <row r="249" spans="1:8" s="33" customFormat="1" ht="14.25">
      <c r="A249" s="47" t="s">
        <v>151</v>
      </c>
      <c r="B249" s="26" t="s">
        <v>296</v>
      </c>
      <c r="C249" s="26" t="s">
        <v>44</v>
      </c>
      <c r="D249" s="26"/>
      <c r="E249" s="26"/>
      <c r="F249" s="27"/>
      <c r="G249" s="28">
        <f>G250</f>
        <v>37</v>
      </c>
    </row>
    <row r="250" spans="1:8" s="33" customFormat="1" ht="14.25">
      <c r="A250" s="47" t="s">
        <v>174</v>
      </c>
      <c r="B250" s="26" t="s">
        <v>296</v>
      </c>
      <c r="C250" s="26" t="s">
        <v>44</v>
      </c>
      <c r="D250" s="26" t="s">
        <v>175</v>
      </c>
      <c r="E250" s="26"/>
      <c r="F250" s="27"/>
      <c r="G250" s="28">
        <f>G251</f>
        <v>37</v>
      </c>
    </row>
    <row r="251" spans="1:8" s="33" customFormat="1" ht="54" customHeight="1">
      <c r="A251" s="67" t="s">
        <v>297</v>
      </c>
      <c r="B251" s="26" t="s">
        <v>296</v>
      </c>
      <c r="C251" s="26" t="s">
        <v>44</v>
      </c>
      <c r="D251" s="26" t="s">
        <v>175</v>
      </c>
      <c r="E251" s="54" t="s">
        <v>183</v>
      </c>
      <c r="F251" s="27"/>
      <c r="G251" s="28">
        <f>G252</f>
        <v>37</v>
      </c>
    </row>
    <row r="252" spans="1:8" s="33" customFormat="1" ht="75.75" customHeight="1">
      <c r="A252" s="68" t="s">
        <v>298</v>
      </c>
      <c r="B252" s="37" t="s">
        <v>296</v>
      </c>
      <c r="C252" s="37" t="s">
        <v>44</v>
      </c>
      <c r="D252" s="37" t="s">
        <v>175</v>
      </c>
      <c r="E252" s="57" t="s">
        <v>185</v>
      </c>
      <c r="F252" s="27"/>
      <c r="G252" s="40">
        <f>G253</f>
        <v>37</v>
      </c>
    </row>
    <row r="253" spans="1:8" ht="15">
      <c r="A253" s="80" t="s">
        <v>186</v>
      </c>
      <c r="B253" s="37" t="s">
        <v>296</v>
      </c>
      <c r="C253" s="37" t="s">
        <v>44</v>
      </c>
      <c r="D253" s="37" t="s">
        <v>175</v>
      </c>
      <c r="E253" s="57" t="s">
        <v>187</v>
      </c>
      <c r="F253" s="39"/>
      <c r="G253" s="40">
        <f>G254</f>
        <v>37</v>
      </c>
    </row>
    <row r="254" spans="1:8" ht="19.5" customHeight="1">
      <c r="A254" s="36" t="s">
        <v>38</v>
      </c>
      <c r="B254" s="37" t="s">
        <v>296</v>
      </c>
      <c r="C254" s="37" t="s">
        <v>44</v>
      </c>
      <c r="D254" s="37" t="s">
        <v>175</v>
      </c>
      <c r="E254" s="57" t="s">
        <v>187</v>
      </c>
      <c r="F254" s="39" t="s">
        <v>39</v>
      </c>
      <c r="G254" s="40">
        <f>300-263</f>
        <v>37</v>
      </c>
    </row>
    <row r="255" spans="1:8" s="33" customFormat="1" ht="16.5" customHeight="1">
      <c r="A255" s="47" t="s">
        <v>224</v>
      </c>
      <c r="B255" s="26" t="s">
        <v>296</v>
      </c>
      <c r="C255" s="26" t="s">
        <v>93</v>
      </c>
      <c r="D255" s="26"/>
      <c r="E255" s="69"/>
      <c r="F255" s="73"/>
      <c r="G255" s="28">
        <f>G256+G276+G328+G339</f>
        <v>286587.21723000001</v>
      </c>
    </row>
    <row r="256" spans="1:8" s="33" customFormat="1" ht="15" customHeight="1">
      <c r="A256" s="47" t="s">
        <v>299</v>
      </c>
      <c r="B256" s="26" t="s">
        <v>296</v>
      </c>
      <c r="C256" s="26" t="s">
        <v>93</v>
      </c>
      <c r="D256" s="26" t="s">
        <v>17</v>
      </c>
      <c r="E256" s="69"/>
      <c r="F256" s="73"/>
      <c r="G256" s="28">
        <f>G257</f>
        <v>61166.57415</v>
      </c>
    </row>
    <row r="257" spans="1:9" s="33" customFormat="1" ht="27" customHeight="1">
      <c r="A257" s="47" t="s">
        <v>300</v>
      </c>
      <c r="B257" s="26" t="s">
        <v>296</v>
      </c>
      <c r="C257" s="26" t="s">
        <v>93</v>
      </c>
      <c r="D257" s="26" t="s">
        <v>17</v>
      </c>
      <c r="E257" s="26" t="s">
        <v>301</v>
      </c>
      <c r="F257" s="27"/>
      <c r="G257" s="28">
        <f>G258</f>
        <v>61166.57415</v>
      </c>
    </row>
    <row r="258" spans="1:9" ht="43.5" customHeight="1">
      <c r="A258" s="107" t="s">
        <v>302</v>
      </c>
      <c r="B258" s="37" t="s">
        <v>296</v>
      </c>
      <c r="C258" s="37" t="s">
        <v>93</v>
      </c>
      <c r="D258" s="37" t="s">
        <v>17</v>
      </c>
      <c r="E258" s="37" t="s">
        <v>303</v>
      </c>
      <c r="F258" s="39"/>
      <c r="G258" s="40">
        <f>G263+G265+G268+G274</f>
        <v>61166.57415</v>
      </c>
      <c r="I258" s="15"/>
    </row>
    <row r="259" spans="1:9" ht="33.75" hidden="1" customHeight="1">
      <c r="A259" s="77" t="s">
        <v>304</v>
      </c>
      <c r="B259" s="37" t="s">
        <v>296</v>
      </c>
      <c r="C259" s="37" t="s">
        <v>93</v>
      </c>
      <c r="D259" s="37" t="s">
        <v>17</v>
      </c>
      <c r="E259" s="37" t="s">
        <v>305</v>
      </c>
      <c r="F259" s="39"/>
      <c r="G259" s="40"/>
    </row>
    <row r="260" spans="1:9" ht="21.75" hidden="1" customHeight="1">
      <c r="A260" s="36" t="s">
        <v>38</v>
      </c>
      <c r="B260" s="37" t="s">
        <v>296</v>
      </c>
      <c r="C260" s="37" t="s">
        <v>93</v>
      </c>
      <c r="D260" s="37" t="s">
        <v>17</v>
      </c>
      <c r="E260" s="37" t="s">
        <v>305</v>
      </c>
      <c r="F260" s="39" t="s">
        <v>39</v>
      </c>
      <c r="G260" s="40"/>
    </row>
    <row r="261" spans="1:9" ht="45.75" hidden="1" customHeight="1">
      <c r="A261" s="77" t="s">
        <v>306</v>
      </c>
      <c r="B261" s="37" t="s">
        <v>296</v>
      </c>
      <c r="C261" s="37" t="s">
        <v>93</v>
      </c>
      <c r="D261" s="37" t="s">
        <v>17</v>
      </c>
      <c r="E261" s="37" t="s">
        <v>307</v>
      </c>
      <c r="F261" s="39"/>
      <c r="G261" s="40">
        <f>G262</f>
        <v>0</v>
      </c>
    </row>
    <row r="262" spans="1:9" ht="17.25" hidden="1" customHeight="1">
      <c r="A262" s="36" t="s">
        <v>38</v>
      </c>
      <c r="B262" s="37" t="s">
        <v>296</v>
      </c>
      <c r="C262" s="37" t="s">
        <v>93</v>
      </c>
      <c r="D262" s="37" t="s">
        <v>17</v>
      </c>
      <c r="E262" s="37" t="s">
        <v>307</v>
      </c>
      <c r="F262" s="39" t="s">
        <v>39</v>
      </c>
      <c r="G262" s="40"/>
    </row>
    <row r="263" spans="1:9" ht="44.25" hidden="1" customHeight="1">
      <c r="A263" s="108" t="s">
        <v>308</v>
      </c>
      <c r="B263" s="37" t="s">
        <v>296</v>
      </c>
      <c r="C263" s="37" t="s">
        <v>93</v>
      </c>
      <c r="D263" s="37" t="s">
        <v>17</v>
      </c>
      <c r="E263" s="37" t="s">
        <v>309</v>
      </c>
      <c r="F263" s="39"/>
      <c r="G263" s="40"/>
    </row>
    <row r="264" spans="1:9" ht="17.25" hidden="1" customHeight="1">
      <c r="A264" s="36" t="s">
        <v>38</v>
      </c>
      <c r="B264" s="37" t="s">
        <v>296</v>
      </c>
      <c r="C264" s="37" t="s">
        <v>93</v>
      </c>
      <c r="D264" s="37" t="s">
        <v>17</v>
      </c>
      <c r="E264" s="37" t="s">
        <v>309</v>
      </c>
      <c r="F264" s="39" t="s">
        <v>39</v>
      </c>
      <c r="G264" s="40"/>
    </row>
    <row r="265" spans="1:9" ht="81.75" customHeight="1">
      <c r="A265" s="108" t="s">
        <v>310</v>
      </c>
      <c r="B265" s="37" t="s">
        <v>296</v>
      </c>
      <c r="C265" s="37" t="s">
        <v>93</v>
      </c>
      <c r="D265" s="37" t="s">
        <v>17</v>
      </c>
      <c r="E265" s="37" t="s">
        <v>311</v>
      </c>
      <c r="F265" s="39"/>
      <c r="G265" s="40">
        <f>G266+G267</f>
        <v>33798.349000000002</v>
      </c>
    </row>
    <row r="266" spans="1:9" ht="45" customHeight="1">
      <c r="A266" s="109" t="s">
        <v>26</v>
      </c>
      <c r="B266" s="37" t="s">
        <v>296</v>
      </c>
      <c r="C266" s="37" t="s">
        <v>93</v>
      </c>
      <c r="D266" s="37" t="s">
        <v>17</v>
      </c>
      <c r="E266" s="37" t="s">
        <v>311</v>
      </c>
      <c r="F266" s="39" t="s">
        <v>27</v>
      </c>
      <c r="G266" s="40">
        <f>28868.467+3788.96+907.022</f>
        <v>33564.449000000001</v>
      </c>
    </row>
    <row r="267" spans="1:9" ht="15">
      <c r="A267" s="36" t="s">
        <v>38</v>
      </c>
      <c r="B267" s="37" t="s">
        <v>296</v>
      </c>
      <c r="C267" s="37" t="s">
        <v>93</v>
      </c>
      <c r="D267" s="37" t="s">
        <v>17</v>
      </c>
      <c r="E267" s="37" t="s">
        <v>311</v>
      </c>
      <c r="F267" s="39" t="s">
        <v>39</v>
      </c>
      <c r="G267" s="40">
        <f>236.24-2.34</f>
        <v>233.9</v>
      </c>
    </row>
    <row r="268" spans="1:9" ht="25.5" customHeight="1">
      <c r="A268" s="46" t="s">
        <v>136</v>
      </c>
      <c r="B268" s="37" t="s">
        <v>296</v>
      </c>
      <c r="C268" s="37" t="s">
        <v>93</v>
      </c>
      <c r="D268" s="37" t="s">
        <v>17</v>
      </c>
      <c r="E268" s="37" t="s">
        <v>312</v>
      </c>
      <c r="F268" s="39"/>
      <c r="G268" s="40">
        <f>G269+G270+G271</f>
        <v>27368.225149999998</v>
      </c>
    </row>
    <row r="269" spans="1:9" ht="45" customHeight="1">
      <c r="A269" s="36" t="s">
        <v>26</v>
      </c>
      <c r="B269" s="37" t="s">
        <v>296</v>
      </c>
      <c r="C269" s="37" t="s">
        <v>93</v>
      </c>
      <c r="D269" s="37" t="s">
        <v>17</v>
      </c>
      <c r="E269" s="37" t="s">
        <v>312</v>
      </c>
      <c r="F269" s="39" t="s">
        <v>27</v>
      </c>
      <c r="G269" s="40">
        <v>10254.014859999999</v>
      </c>
    </row>
    <row r="270" spans="1:9" ht="17.25" customHeight="1">
      <c r="A270" s="36" t="s">
        <v>38</v>
      </c>
      <c r="B270" s="37" t="s">
        <v>296</v>
      </c>
      <c r="C270" s="37" t="s">
        <v>93</v>
      </c>
      <c r="D270" s="37" t="s">
        <v>17</v>
      </c>
      <c r="E270" s="37" t="s">
        <v>312</v>
      </c>
      <c r="F270" s="39" t="s">
        <v>39</v>
      </c>
      <c r="G270" s="40">
        <v>13967.66397</v>
      </c>
    </row>
    <row r="271" spans="1:9" ht="16.5" customHeight="1">
      <c r="A271" s="46" t="s">
        <v>40</v>
      </c>
      <c r="B271" s="37" t="s">
        <v>296</v>
      </c>
      <c r="C271" s="37" t="s">
        <v>93</v>
      </c>
      <c r="D271" s="37" t="s">
        <v>17</v>
      </c>
      <c r="E271" s="37" t="s">
        <v>312</v>
      </c>
      <c r="F271" s="39" t="s">
        <v>41</v>
      </c>
      <c r="G271" s="40">
        <v>3146.5463199999999</v>
      </c>
    </row>
    <row r="272" spans="1:9" ht="28.5" hidden="1" customHeight="1">
      <c r="A272" s="107" t="s">
        <v>313</v>
      </c>
      <c r="B272" s="37" t="s">
        <v>296</v>
      </c>
      <c r="C272" s="37" t="s">
        <v>93</v>
      </c>
      <c r="D272" s="37" t="s">
        <v>17</v>
      </c>
      <c r="E272" s="37" t="s">
        <v>314</v>
      </c>
      <c r="F272" s="39"/>
      <c r="G272" s="40">
        <f>G273</f>
        <v>0</v>
      </c>
    </row>
    <row r="273" spans="1:7" ht="15" hidden="1">
      <c r="A273" s="36" t="s">
        <v>38</v>
      </c>
      <c r="B273" s="37" t="s">
        <v>296</v>
      </c>
      <c r="C273" s="37" t="s">
        <v>93</v>
      </c>
      <c r="D273" s="37" t="s">
        <v>17</v>
      </c>
      <c r="E273" s="37" t="s">
        <v>314</v>
      </c>
      <c r="F273" s="39" t="s">
        <v>39</v>
      </c>
      <c r="G273" s="40"/>
    </row>
    <row r="274" spans="1:7" ht="51" hidden="1">
      <c r="A274" s="108" t="s">
        <v>315</v>
      </c>
      <c r="B274" s="37" t="s">
        <v>296</v>
      </c>
      <c r="C274" s="37" t="s">
        <v>93</v>
      </c>
      <c r="D274" s="37" t="s">
        <v>17</v>
      </c>
      <c r="E274" s="37" t="s">
        <v>316</v>
      </c>
      <c r="F274" s="39"/>
      <c r="G274" s="40">
        <f>G275</f>
        <v>0</v>
      </c>
    </row>
    <row r="275" spans="1:7" ht="24" hidden="1" customHeight="1">
      <c r="A275" s="36" t="s">
        <v>38</v>
      </c>
      <c r="B275" s="37" t="s">
        <v>296</v>
      </c>
      <c r="C275" s="37" t="s">
        <v>93</v>
      </c>
      <c r="D275" s="37" t="s">
        <v>17</v>
      </c>
      <c r="E275" s="37" t="s">
        <v>316</v>
      </c>
      <c r="F275" s="39" t="s">
        <v>39</v>
      </c>
      <c r="G275" s="40"/>
    </row>
    <row r="276" spans="1:7" s="33" customFormat="1" ht="18" customHeight="1">
      <c r="A276" s="47" t="s">
        <v>317</v>
      </c>
      <c r="B276" s="26" t="s">
        <v>296</v>
      </c>
      <c r="C276" s="26" t="s">
        <v>93</v>
      </c>
      <c r="D276" s="26" t="s">
        <v>19</v>
      </c>
      <c r="E276" s="26"/>
      <c r="F276" s="27"/>
      <c r="G276" s="28">
        <f>G277+G322</f>
        <v>217387.18341000003</v>
      </c>
    </row>
    <row r="277" spans="1:7" s="33" customFormat="1" ht="31.5" customHeight="1">
      <c r="A277" s="47" t="s">
        <v>300</v>
      </c>
      <c r="B277" s="26" t="s">
        <v>296</v>
      </c>
      <c r="C277" s="26" t="s">
        <v>93</v>
      </c>
      <c r="D277" s="26" t="s">
        <v>19</v>
      </c>
      <c r="E277" s="26" t="s">
        <v>301</v>
      </c>
      <c r="F277" s="27"/>
      <c r="G277" s="28">
        <f>G278+G317</f>
        <v>217111.84723000001</v>
      </c>
    </row>
    <row r="278" spans="1:7" ht="42.75" customHeight="1">
      <c r="A278" s="107" t="s">
        <v>302</v>
      </c>
      <c r="B278" s="37" t="s">
        <v>296</v>
      </c>
      <c r="C278" s="37" t="s">
        <v>93</v>
      </c>
      <c r="D278" s="37" t="s">
        <v>19</v>
      </c>
      <c r="E278" s="37" t="s">
        <v>303</v>
      </c>
      <c r="F278" s="39"/>
      <c r="G278" s="40">
        <f>G282+G285+G287+G290+G292+G294+G296+G298+G302+G307+G309+G311+G313+G315+G279</f>
        <v>208055.13930000001</v>
      </c>
    </row>
    <row r="279" spans="1:7" ht="25.5" customHeight="1">
      <c r="A279" s="108" t="s">
        <v>318</v>
      </c>
      <c r="B279" s="37" t="s">
        <v>296</v>
      </c>
      <c r="C279" s="37" t="s">
        <v>93</v>
      </c>
      <c r="D279" s="37" t="s">
        <v>19</v>
      </c>
      <c r="E279" s="37" t="s">
        <v>319</v>
      </c>
      <c r="F279" s="39"/>
      <c r="G279" s="40">
        <f>G280+G281</f>
        <v>0</v>
      </c>
    </row>
    <row r="280" spans="1:7" ht="43.5" customHeight="1">
      <c r="A280" s="36" t="s">
        <v>26</v>
      </c>
      <c r="B280" s="37" t="s">
        <v>296</v>
      </c>
      <c r="C280" s="37" t="s">
        <v>93</v>
      </c>
      <c r="D280" s="37" t="s">
        <v>19</v>
      </c>
      <c r="E280" s="37" t="s">
        <v>319</v>
      </c>
      <c r="F280" s="39" t="s">
        <v>27</v>
      </c>
      <c r="G280" s="40"/>
    </row>
    <row r="281" spans="1:7" ht="31.5" customHeight="1">
      <c r="A281" s="36" t="s">
        <v>38</v>
      </c>
      <c r="B281" s="37" t="s">
        <v>296</v>
      </c>
      <c r="C281" s="37" t="s">
        <v>93</v>
      </c>
      <c r="D281" s="37" t="s">
        <v>19</v>
      </c>
      <c r="E281" s="37" t="s">
        <v>319</v>
      </c>
      <c r="F281" s="39" t="s">
        <v>39</v>
      </c>
      <c r="G281" s="40"/>
    </row>
    <row r="282" spans="1:7" ht="79.5" customHeight="1">
      <c r="A282" s="108" t="s">
        <v>320</v>
      </c>
      <c r="B282" s="37" t="s">
        <v>296</v>
      </c>
      <c r="C282" s="37" t="s">
        <v>93</v>
      </c>
      <c r="D282" s="37" t="s">
        <v>19</v>
      </c>
      <c r="E282" s="37" t="s">
        <v>321</v>
      </c>
      <c r="F282" s="39"/>
      <c r="G282" s="40">
        <f>G283+G284</f>
        <v>176516.65199999997</v>
      </c>
    </row>
    <row r="283" spans="1:7" ht="43.5" customHeight="1">
      <c r="A283" s="36" t="s">
        <v>26</v>
      </c>
      <c r="B283" s="37" t="s">
        <v>296</v>
      </c>
      <c r="C283" s="37" t="s">
        <v>93</v>
      </c>
      <c r="D283" s="37" t="s">
        <v>19</v>
      </c>
      <c r="E283" s="37" t="s">
        <v>321</v>
      </c>
      <c r="F283" s="39" t="s">
        <v>27</v>
      </c>
      <c r="G283" s="40">
        <f>130018.08+20577.356+12720.992+7301.392</f>
        <v>170617.81999999998</v>
      </c>
    </row>
    <row r="284" spans="1:7" ht="33.75" customHeight="1">
      <c r="A284" s="36" t="s">
        <v>38</v>
      </c>
      <c r="B284" s="37" t="s">
        <v>296</v>
      </c>
      <c r="C284" s="37" t="s">
        <v>93</v>
      </c>
      <c r="D284" s="37" t="s">
        <v>19</v>
      </c>
      <c r="E284" s="37" t="s">
        <v>321</v>
      </c>
      <c r="F284" s="39" t="s">
        <v>39</v>
      </c>
      <c r="G284" s="40">
        <v>5898.8320000000003</v>
      </c>
    </row>
    <row r="285" spans="1:7" ht="27" hidden="1" customHeight="1">
      <c r="A285" s="77" t="s">
        <v>322</v>
      </c>
      <c r="B285" s="37" t="s">
        <v>296</v>
      </c>
      <c r="C285" s="37" t="s">
        <v>93</v>
      </c>
      <c r="D285" s="37" t="s">
        <v>19</v>
      </c>
      <c r="E285" s="37" t="s">
        <v>323</v>
      </c>
      <c r="F285" s="39"/>
      <c r="G285" s="40">
        <f>G286</f>
        <v>0</v>
      </c>
    </row>
    <row r="286" spans="1:7" ht="20.25" hidden="1" customHeight="1">
      <c r="A286" s="36" t="s">
        <v>38</v>
      </c>
      <c r="B286" s="37" t="s">
        <v>296</v>
      </c>
      <c r="C286" s="37" t="s">
        <v>93</v>
      </c>
      <c r="D286" s="37" t="s">
        <v>19</v>
      </c>
      <c r="E286" s="37" t="s">
        <v>323</v>
      </c>
      <c r="F286" s="39" t="s">
        <v>39</v>
      </c>
      <c r="G286" s="40"/>
    </row>
    <row r="287" spans="1:7" ht="26.25" hidden="1">
      <c r="A287" s="77" t="s">
        <v>324</v>
      </c>
      <c r="B287" s="37" t="s">
        <v>296</v>
      </c>
      <c r="C287" s="37" t="s">
        <v>93</v>
      </c>
      <c r="D287" s="37" t="s">
        <v>19</v>
      </c>
      <c r="E287" s="37" t="s">
        <v>325</v>
      </c>
      <c r="F287" s="39"/>
      <c r="G287" s="40">
        <f>G288+G289</f>
        <v>0</v>
      </c>
    </row>
    <row r="288" spans="1:7" ht="45.75" hidden="1" customHeight="1">
      <c r="A288" s="36" t="s">
        <v>26</v>
      </c>
      <c r="B288" s="37" t="s">
        <v>296</v>
      </c>
      <c r="C288" s="37" t="s">
        <v>93</v>
      </c>
      <c r="D288" s="37" t="s">
        <v>19</v>
      </c>
      <c r="E288" s="37" t="s">
        <v>325</v>
      </c>
      <c r="F288" s="39" t="s">
        <v>27</v>
      </c>
      <c r="G288" s="40"/>
    </row>
    <row r="289" spans="1:7" ht="15" hidden="1">
      <c r="A289" s="36" t="s">
        <v>38</v>
      </c>
      <c r="B289" s="37" t="s">
        <v>296</v>
      </c>
      <c r="C289" s="37" t="s">
        <v>93</v>
      </c>
      <c r="D289" s="37" t="s">
        <v>19</v>
      </c>
      <c r="E289" s="37" t="s">
        <v>326</v>
      </c>
      <c r="F289" s="39" t="s">
        <v>39</v>
      </c>
      <c r="G289" s="40"/>
    </row>
    <row r="290" spans="1:7" ht="26.25">
      <c r="A290" s="107" t="s">
        <v>327</v>
      </c>
      <c r="B290" s="37" t="s">
        <v>296</v>
      </c>
      <c r="C290" s="37" t="s">
        <v>93</v>
      </c>
      <c r="D290" s="37" t="s">
        <v>19</v>
      </c>
      <c r="E290" s="37" t="s">
        <v>328</v>
      </c>
      <c r="F290" s="39"/>
      <c r="G290" s="40">
        <f>G291</f>
        <v>50.966999999999999</v>
      </c>
    </row>
    <row r="291" spans="1:7" ht="30.75" customHeight="1">
      <c r="A291" s="36" t="s">
        <v>38</v>
      </c>
      <c r="B291" s="37" t="s">
        <v>296</v>
      </c>
      <c r="C291" s="37" t="s">
        <v>93</v>
      </c>
      <c r="D291" s="37" t="s">
        <v>19</v>
      </c>
      <c r="E291" s="37" t="s">
        <v>328</v>
      </c>
      <c r="F291" s="39" t="s">
        <v>39</v>
      </c>
      <c r="G291" s="40">
        <v>50.966999999999999</v>
      </c>
    </row>
    <row r="292" spans="1:7" ht="51">
      <c r="A292" s="108" t="s">
        <v>329</v>
      </c>
      <c r="B292" s="37" t="s">
        <v>296</v>
      </c>
      <c r="C292" s="37" t="s">
        <v>93</v>
      </c>
      <c r="D292" s="37" t="s">
        <v>19</v>
      </c>
      <c r="E292" s="37" t="s">
        <v>330</v>
      </c>
      <c r="F292" s="39"/>
      <c r="G292" s="40">
        <f>G293</f>
        <v>0</v>
      </c>
    </row>
    <row r="293" spans="1:7" ht="29.25" customHeight="1">
      <c r="A293" s="36" t="s">
        <v>38</v>
      </c>
      <c r="B293" s="37" t="s">
        <v>296</v>
      </c>
      <c r="C293" s="37" t="s">
        <v>93</v>
      </c>
      <c r="D293" s="37" t="s">
        <v>19</v>
      </c>
      <c r="E293" s="37" t="s">
        <v>330</v>
      </c>
      <c r="F293" s="39" t="s">
        <v>39</v>
      </c>
      <c r="G293" s="40"/>
    </row>
    <row r="294" spans="1:7" ht="19.5" customHeight="1">
      <c r="A294" s="77" t="s">
        <v>331</v>
      </c>
      <c r="B294" s="37" t="s">
        <v>296</v>
      </c>
      <c r="C294" s="37" t="s">
        <v>93</v>
      </c>
      <c r="D294" s="37" t="s">
        <v>19</v>
      </c>
      <c r="E294" s="37" t="s">
        <v>332</v>
      </c>
      <c r="F294" s="39"/>
      <c r="G294" s="40">
        <f>G295</f>
        <v>1911.04</v>
      </c>
    </row>
    <row r="295" spans="1:7" ht="42" customHeight="1">
      <c r="A295" s="36" t="s">
        <v>26</v>
      </c>
      <c r="B295" s="37" t="s">
        <v>296</v>
      </c>
      <c r="C295" s="37" t="s">
        <v>93</v>
      </c>
      <c r="D295" s="37" t="s">
        <v>19</v>
      </c>
      <c r="E295" s="37" t="s">
        <v>332</v>
      </c>
      <c r="F295" s="39" t="s">
        <v>27</v>
      </c>
      <c r="G295" s="40">
        <f>1855.047+55.993</f>
        <v>1911.04</v>
      </c>
    </row>
    <row r="296" spans="1:7" ht="55.5" hidden="1" customHeight="1">
      <c r="A296" s="108" t="s">
        <v>333</v>
      </c>
      <c r="B296" s="37" t="s">
        <v>296</v>
      </c>
      <c r="C296" s="37" t="s">
        <v>93</v>
      </c>
      <c r="D296" s="37" t="s">
        <v>19</v>
      </c>
      <c r="E296" s="37" t="s">
        <v>334</v>
      </c>
      <c r="F296" s="39"/>
      <c r="G296" s="40">
        <f>G297</f>
        <v>0</v>
      </c>
    </row>
    <row r="297" spans="1:7" ht="17.25" hidden="1" customHeight="1">
      <c r="A297" s="36" t="s">
        <v>38</v>
      </c>
      <c r="B297" s="37" t="s">
        <v>296</v>
      </c>
      <c r="C297" s="37" t="s">
        <v>93</v>
      </c>
      <c r="D297" s="37" t="s">
        <v>19</v>
      </c>
      <c r="E297" s="37" t="s">
        <v>334</v>
      </c>
      <c r="F297" s="39" t="s">
        <v>39</v>
      </c>
      <c r="G297" s="40"/>
    </row>
    <row r="298" spans="1:7" ht="25.5">
      <c r="A298" s="46" t="s">
        <v>136</v>
      </c>
      <c r="B298" s="37" t="s">
        <v>296</v>
      </c>
      <c r="C298" s="37" t="s">
        <v>93</v>
      </c>
      <c r="D298" s="37" t="s">
        <v>19</v>
      </c>
      <c r="E298" s="37" t="s">
        <v>312</v>
      </c>
      <c r="F298" s="39"/>
      <c r="G298" s="40">
        <f>G299+G300+G301</f>
        <v>28997.5393</v>
      </c>
    </row>
    <row r="299" spans="1:7" ht="39.75" hidden="1" customHeight="1">
      <c r="A299" s="36" t="s">
        <v>26</v>
      </c>
      <c r="B299" s="37" t="s">
        <v>296</v>
      </c>
      <c r="C299" s="37" t="s">
        <v>93</v>
      </c>
      <c r="D299" s="37" t="s">
        <v>19</v>
      </c>
      <c r="E299" s="37" t="s">
        <v>312</v>
      </c>
      <c r="F299" s="39" t="s">
        <v>27</v>
      </c>
      <c r="G299" s="40"/>
    </row>
    <row r="300" spans="1:7" ht="20.25" customHeight="1">
      <c r="A300" s="36" t="s">
        <v>38</v>
      </c>
      <c r="B300" s="37" t="s">
        <v>296</v>
      </c>
      <c r="C300" s="37" t="s">
        <v>93</v>
      </c>
      <c r="D300" s="37" t="s">
        <v>19</v>
      </c>
      <c r="E300" s="37" t="s">
        <v>312</v>
      </c>
      <c r="F300" s="39" t="s">
        <v>39</v>
      </c>
      <c r="G300" s="40">
        <v>26481.20752</v>
      </c>
    </row>
    <row r="301" spans="1:7" ht="21.75" customHeight="1">
      <c r="A301" s="46" t="s">
        <v>40</v>
      </c>
      <c r="B301" s="37" t="s">
        <v>296</v>
      </c>
      <c r="C301" s="37" t="s">
        <v>93</v>
      </c>
      <c r="D301" s="37" t="s">
        <v>19</v>
      </c>
      <c r="E301" s="37" t="s">
        <v>312</v>
      </c>
      <c r="F301" s="39" t="s">
        <v>41</v>
      </c>
      <c r="G301" s="40">
        <v>2516.33178</v>
      </c>
    </row>
    <row r="302" spans="1:7" ht="29.25" customHeight="1">
      <c r="A302" s="77" t="s">
        <v>335</v>
      </c>
      <c r="B302" s="37" t="s">
        <v>296</v>
      </c>
      <c r="C302" s="37" t="s">
        <v>93</v>
      </c>
      <c r="D302" s="37" t="s">
        <v>19</v>
      </c>
      <c r="E302" s="37" t="s">
        <v>336</v>
      </c>
      <c r="F302" s="39"/>
      <c r="G302" s="40">
        <f>G303+G304</f>
        <v>0</v>
      </c>
    </row>
    <row r="303" spans="1:7" s="110" customFormat="1" ht="51" customHeight="1">
      <c r="A303" s="36" t="s">
        <v>26</v>
      </c>
      <c r="B303" s="37" t="s">
        <v>296</v>
      </c>
      <c r="C303" s="37" t="s">
        <v>93</v>
      </c>
      <c r="D303" s="37" t="s">
        <v>19</v>
      </c>
      <c r="E303" s="37" t="s">
        <v>336</v>
      </c>
      <c r="F303" s="39" t="s">
        <v>27</v>
      </c>
      <c r="G303" s="40"/>
    </row>
    <row r="304" spans="1:7" ht="15" hidden="1">
      <c r="A304" s="36" t="s">
        <v>38</v>
      </c>
      <c r="B304" s="37" t="s">
        <v>296</v>
      </c>
      <c r="C304" s="37" t="s">
        <v>93</v>
      </c>
      <c r="D304" s="37" t="s">
        <v>19</v>
      </c>
      <c r="E304" s="37" t="s">
        <v>336</v>
      </c>
      <c r="F304" s="39" t="s">
        <v>39</v>
      </c>
      <c r="G304" s="40"/>
    </row>
    <row r="305" spans="1:7" ht="26.25" hidden="1">
      <c r="A305" s="107" t="s">
        <v>313</v>
      </c>
      <c r="B305" s="37" t="s">
        <v>296</v>
      </c>
      <c r="C305" s="37" t="s">
        <v>93</v>
      </c>
      <c r="D305" s="37" t="s">
        <v>19</v>
      </c>
      <c r="E305" s="37" t="s">
        <v>337</v>
      </c>
      <c r="F305" s="39"/>
      <c r="G305" s="40">
        <f>G306</f>
        <v>0</v>
      </c>
    </row>
    <row r="306" spans="1:7" ht="15" hidden="1">
      <c r="A306" s="36" t="s">
        <v>38</v>
      </c>
      <c r="B306" s="37" t="s">
        <v>296</v>
      </c>
      <c r="C306" s="37" t="s">
        <v>93</v>
      </c>
      <c r="D306" s="37" t="s">
        <v>19</v>
      </c>
      <c r="E306" s="37" t="s">
        <v>337</v>
      </c>
      <c r="F306" s="39" t="s">
        <v>39</v>
      </c>
      <c r="G306" s="40"/>
    </row>
    <row r="307" spans="1:7" ht="39" customHeight="1">
      <c r="A307" s="108" t="s">
        <v>338</v>
      </c>
      <c r="B307" s="37" t="s">
        <v>296</v>
      </c>
      <c r="C307" s="37" t="s">
        <v>93</v>
      </c>
      <c r="D307" s="37" t="s">
        <v>19</v>
      </c>
      <c r="E307" s="37" t="s">
        <v>339</v>
      </c>
      <c r="F307" s="39"/>
      <c r="G307" s="40">
        <f>G308</f>
        <v>215</v>
      </c>
    </row>
    <row r="308" spans="1:7" ht="37.5" customHeight="1">
      <c r="A308" s="36" t="s">
        <v>38</v>
      </c>
      <c r="B308" s="37" t="s">
        <v>296</v>
      </c>
      <c r="C308" s="37" t="s">
        <v>93</v>
      </c>
      <c r="D308" s="37" t="s">
        <v>19</v>
      </c>
      <c r="E308" s="37" t="s">
        <v>339</v>
      </c>
      <c r="F308" s="39" t="s">
        <v>39</v>
      </c>
      <c r="G308" s="40">
        <v>215</v>
      </c>
    </row>
    <row r="309" spans="1:7" ht="42.75" customHeight="1">
      <c r="A309" s="77" t="s">
        <v>340</v>
      </c>
      <c r="B309" s="37" t="s">
        <v>296</v>
      </c>
      <c r="C309" s="37" t="s">
        <v>93</v>
      </c>
      <c r="D309" s="37" t="s">
        <v>19</v>
      </c>
      <c r="E309" s="37" t="s">
        <v>341</v>
      </c>
      <c r="F309" s="39"/>
      <c r="G309" s="40">
        <f>G310</f>
        <v>168.74100000000001</v>
      </c>
    </row>
    <row r="310" spans="1:7" ht="33.75" customHeight="1">
      <c r="A310" s="36" t="s">
        <v>38</v>
      </c>
      <c r="B310" s="37" t="s">
        <v>296</v>
      </c>
      <c r="C310" s="37" t="s">
        <v>93</v>
      </c>
      <c r="D310" s="37" t="s">
        <v>19</v>
      </c>
      <c r="E310" s="37" t="s">
        <v>341</v>
      </c>
      <c r="F310" s="39" t="s">
        <v>39</v>
      </c>
      <c r="G310" s="40">
        <v>168.74100000000001</v>
      </c>
    </row>
    <row r="311" spans="1:7" ht="54" hidden="1" customHeight="1">
      <c r="A311" s="108" t="s">
        <v>342</v>
      </c>
      <c r="B311" s="37" t="s">
        <v>296</v>
      </c>
      <c r="C311" s="37" t="s">
        <v>93</v>
      </c>
      <c r="D311" s="37" t="s">
        <v>19</v>
      </c>
      <c r="E311" s="37" t="s">
        <v>343</v>
      </c>
      <c r="F311" s="39"/>
      <c r="G311" s="40">
        <f>G312</f>
        <v>0</v>
      </c>
    </row>
    <row r="312" spans="1:7" ht="18.75" hidden="1" customHeight="1">
      <c r="A312" s="36" t="s">
        <v>38</v>
      </c>
      <c r="B312" s="37" t="s">
        <v>296</v>
      </c>
      <c r="C312" s="37" t="s">
        <v>93</v>
      </c>
      <c r="D312" s="37" t="s">
        <v>19</v>
      </c>
      <c r="E312" s="37" t="s">
        <v>343</v>
      </c>
      <c r="F312" s="39" t="s">
        <v>39</v>
      </c>
      <c r="G312" s="40"/>
    </row>
    <row r="313" spans="1:7" ht="18.75" hidden="1" customHeight="1">
      <c r="A313" s="49" t="s">
        <v>344</v>
      </c>
      <c r="B313" s="37" t="s">
        <v>296</v>
      </c>
      <c r="C313" s="37" t="s">
        <v>93</v>
      </c>
      <c r="D313" s="37" t="s">
        <v>19</v>
      </c>
      <c r="E313" s="37" t="s">
        <v>345</v>
      </c>
      <c r="F313" s="39"/>
      <c r="G313" s="40">
        <f>G314</f>
        <v>0</v>
      </c>
    </row>
    <row r="314" spans="1:7" ht="18.75" hidden="1" customHeight="1">
      <c r="A314" s="36" t="s">
        <v>38</v>
      </c>
      <c r="B314" s="37" t="s">
        <v>296</v>
      </c>
      <c r="C314" s="37" t="s">
        <v>93</v>
      </c>
      <c r="D314" s="37" t="s">
        <v>19</v>
      </c>
      <c r="E314" s="37" t="s">
        <v>345</v>
      </c>
      <c r="F314" s="39" t="s">
        <v>39</v>
      </c>
      <c r="G314" s="40"/>
    </row>
    <row r="315" spans="1:7" ht="18.75" customHeight="1">
      <c r="A315" s="49" t="s">
        <v>318</v>
      </c>
      <c r="B315" s="37" t="s">
        <v>296</v>
      </c>
      <c r="C315" s="37" t="s">
        <v>93</v>
      </c>
      <c r="D315" s="37" t="s">
        <v>19</v>
      </c>
      <c r="E315" s="37" t="s">
        <v>346</v>
      </c>
      <c r="F315" s="39"/>
      <c r="G315" s="40">
        <f>G316</f>
        <v>195.2</v>
      </c>
    </row>
    <row r="316" spans="1:7" ht="33.75" customHeight="1">
      <c r="A316" s="36" t="s">
        <v>38</v>
      </c>
      <c r="B316" s="37" t="s">
        <v>296</v>
      </c>
      <c r="C316" s="37" t="s">
        <v>93</v>
      </c>
      <c r="D316" s="37" t="s">
        <v>19</v>
      </c>
      <c r="E316" s="37" t="s">
        <v>346</v>
      </c>
      <c r="F316" s="39" t="s">
        <v>39</v>
      </c>
      <c r="G316" s="40">
        <f>110+85.2</f>
        <v>195.2</v>
      </c>
    </row>
    <row r="317" spans="1:7" ht="45" customHeight="1">
      <c r="A317" s="36" t="s">
        <v>347</v>
      </c>
      <c r="B317" s="37" t="s">
        <v>296</v>
      </c>
      <c r="C317" s="37" t="s">
        <v>93</v>
      </c>
      <c r="D317" s="37" t="s">
        <v>19</v>
      </c>
      <c r="E317" s="37" t="s">
        <v>348</v>
      </c>
      <c r="F317" s="39"/>
      <c r="G317" s="40">
        <f>G318</f>
        <v>9056.7079299999987</v>
      </c>
    </row>
    <row r="318" spans="1:7" ht="29.25" customHeight="1">
      <c r="A318" s="46" t="s">
        <v>136</v>
      </c>
      <c r="B318" s="37" t="s">
        <v>296</v>
      </c>
      <c r="C318" s="37" t="s">
        <v>93</v>
      </c>
      <c r="D318" s="37" t="s">
        <v>19</v>
      </c>
      <c r="E318" s="37" t="s">
        <v>349</v>
      </c>
      <c r="F318" s="39"/>
      <c r="G318" s="40">
        <f>G319+G320+G321</f>
        <v>9056.7079299999987</v>
      </c>
    </row>
    <row r="319" spans="1:7" ht="41.25" customHeight="1">
      <c r="A319" s="36" t="s">
        <v>26</v>
      </c>
      <c r="B319" s="37" t="s">
        <v>296</v>
      </c>
      <c r="C319" s="37" t="s">
        <v>93</v>
      </c>
      <c r="D319" s="37" t="s">
        <v>19</v>
      </c>
      <c r="E319" s="37" t="s">
        <v>349</v>
      </c>
      <c r="F319" s="39" t="s">
        <v>27</v>
      </c>
      <c r="G319" s="40">
        <v>8311.6864999999998</v>
      </c>
    </row>
    <row r="320" spans="1:7" ht="28.5" customHeight="1">
      <c r="A320" s="36" t="s">
        <v>38</v>
      </c>
      <c r="B320" s="37" t="s">
        <v>296</v>
      </c>
      <c r="C320" s="37" t="s">
        <v>93</v>
      </c>
      <c r="D320" s="37" t="s">
        <v>19</v>
      </c>
      <c r="E320" s="37" t="s">
        <v>349</v>
      </c>
      <c r="F320" s="39" t="s">
        <v>39</v>
      </c>
      <c r="G320" s="40">
        <v>584.72742000000005</v>
      </c>
    </row>
    <row r="321" spans="1:7" ht="15.75" customHeight="1">
      <c r="A321" s="46" t="s">
        <v>40</v>
      </c>
      <c r="B321" s="37" t="s">
        <v>296</v>
      </c>
      <c r="C321" s="37" t="s">
        <v>93</v>
      </c>
      <c r="D321" s="37" t="s">
        <v>19</v>
      </c>
      <c r="E321" s="37" t="s">
        <v>349</v>
      </c>
      <c r="F321" s="39" t="s">
        <v>41</v>
      </c>
      <c r="G321" s="40">
        <v>160.29400999999999</v>
      </c>
    </row>
    <row r="322" spans="1:7" s="33" customFormat="1" ht="51">
      <c r="A322" s="67" t="s">
        <v>154</v>
      </c>
      <c r="B322" s="26" t="s">
        <v>296</v>
      </c>
      <c r="C322" s="26" t="s">
        <v>93</v>
      </c>
      <c r="D322" s="26" t="s">
        <v>19</v>
      </c>
      <c r="E322" s="69" t="s">
        <v>155</v>
      </c>
      <c r="F322" s="27"/>
      <c r="G322" s="28">
        <f>G323</f>
        <v>275.33618000000001</v>
      </c>
    </row>
    <row r="323" spans="1:7" ht="73.5" customHeight="1">
      <c r="A323" s="68" t="s">
        <v>350</v>
      </c>
      <c r="B323" s="37" t="s">
        <v>296</v>
      </c>
      <c r="C323" s="37" t="s">
        <v>93</v>
      </c>
      <c r="D323" s="37" t="s">
        <v>19</v>
      </c>
      <c r="E323" s="71" t="s">
        <v>351</v>
      </c>
      <c r="F323" s="39"/>
      <c r="G323" s="40">
        <f>G324+G326</f>
        <v>275.33618000000001</v>
      </c>
    </row>
    <row r="324" spans="1:7" ht="25.5">
      <c r="A324" s="46" t="s">
        <v>352</v>
      </c>
      <c r="B324" s="37" t="s">
        <v>296</v>
      </c>
      <c r="C324" s="37" t="s">
        <v>93</v>
      </c>
      <c r="D324" s="37" t="s">
        <v>19</v>
      </c>
      <c r="E324" s="71" t="s">
        <v>353</v>
      </c>
      <c r="F324" s="27"/>
      <c r="G324" s="40">
        <f>G325</f>
        <v>275.33618000000001</v>
      </c>
    </row>
    <row r="325" spans="1:7" ht="33" customHeight="1">
      <c r="A325" s="36" t="s">
        <v>38</v>
      </c>
      <c r="B325" s="37" t="s">
        <v>296</v>
      </c>
      <c r="C325" s="37" t="s">
        <v>93</v>
      </c>
      <c r="D325" s="37" t="s">
        <v>19</v>
      </c>
      <c r="E325" s="71" t="s">
        <v>353</v>
      </c>
      <c r="F325" s="39" t="s">
        <v>39</v>
      </c>
      <c r="G325" s="40">
        <v>275.33618000000001</v>
      </c>
    </row>
    <row r="326" spans="1:7" ht="26.25" hidden="1" customHeight="1">
      <c r="A326" s="78" t="s">
        <v>354</v>
      </c>
      <c r="B326" s="37" t="s">
        <v>296</v>
      </c>
      <c r="C326" s="37" t="s">
        <v>93</v>
      </c>
      <c r="D326" s="37" t="s">
        <v>19</v>
      </c>
      <c r="E326" s="71" t="s">
        <v>355</v>
      </c>
      <c r="F326" s="27"/>
      <c r="G326" s="40">
        <f>G327</f>
        <v>0</v>
      </c>
    </row>
    <row r="327" spans="1:7" ht="22.5" hidden="1" customHeight="1">
      <c r="A327" s="36" t="s">
        <v>38</v>
      </c>
      <c r="B327" s="37" t="s">
        <v>296</v>
      </c>
      <c r="C327" s="37" t="s">
        <v>93</v>
      </c>
      <c r="D327" s="37" t="s">
        <v>19</v>
      </c>
      <c r="E327" s="71" t="s">
        <v>355</v>
      </c>
      <c r="F327" s="39" t="s">
        <v>39</v>
      </c>
      <c r="G327" s="40">
        <f>300-280-20</f>
        <v>0</v>
      </c>
    </row>
    <row r="328" spans="1:7" s="33" customFormat="1" ht="14.25">
      <c r="A328" s="47" t="s">
        <v>225</v>
      </c>
      <c r="B328" s="26" t="s">
        <v>296</v>
      </c>
      <c r="C328" s="26" t="s">
        <v>93</v>
      </c>
      <c r="D328" s="26" t="s">
        <v>93</v>
      </c>
      <c r="E328" s="26"/>
      <c r="F328" s="27"/>
      <c r="G328" s="28">
        <f>G329</f>
        <v>2007.0121899999999</v>
      </c>
    </row>
    <row r="329" spans="1:7" s="33" customFormat="1" ht="42.75" customHeight="1">
      <c r="A329" s="94" t="s">
        <v>226</v>
      </c>
      <c r="B329" s="26" t="s">
        <v>296</v>
      </c>
      <c r="C329" s="26" t="s">
        <v>93</v>
      </c>
      <c r="D329" s="26" t="s">
        <v>93</v>
      </c>
      <c r="E329" s="69" t="s">
        <v>227</v>
      </c>
      <c r="F329" s="27"/>
      <c r="G329" s="28">
        <f>G330</f>
        <v>2007.0121899999999</v>
      </c>
    </row>
    <row r="330" spans="1:7" ht="65.25" customHeight="1">
      <c r="A330" s="68" t="s">
        <v>232</v>
      </c>
      <c r="B330" s="37" t="s">
        <v>296</v>
      </c>
      <c r="C330" s="37" t="s">
        <v>93</v>
      </c>
      <c r="D330" s="37" t="s">
        <v>93</v>
      </c>
      <c r="E330" s="71" t="s">
        <v>233</v>
      </c>
      <c r="F330" s="70"/>
      <c r="G330" s="40">
        <f>G331+G333+G337</f>
        <v>2007.0121899999999</v>
      </c>
    </row>
    <row r="331" spans="1:7" ht="15">
      <c r="A331" s="41" t="s">
        <v>234</v>
      </c>
      <c r="B331" s="37" t="s">
        <v>296</v>
      </c>
      <c r="C331" s="37" t="s">
        <v>93</v>
      </c>
      <c r="D331" s="37" t="s">
        <v>93</v>
      </c>
      <c r="E331" s="71" t="s">
        <v>235</v>
      </c>
      <c r="F331" s="39"/>
      <c r="G331" s="40">
        <f>G332</f>
        <v>212.376</v>
      </c>
    </row>
    <row r="332" spans="1:7" ht="15">
      <c r="A332" s="36" t="s">
        <v>38</v>
      </c>
      <c r="B332" s="37" t="s">
        <v>296</v>
      </c>
      <c r="C332" s="37" t="s">
        <v>93</v>
      </c>
      <c r="D332" s="37" t="s">
        <v>93</v>
      </c>
      <c r="E332" s="71" t="s">
        <v>235</v>
      </c>
      <c r="F332" s="70" t="s">
        <v>39</v>
      </c>
      <c r="G332" s="111">
        <v>212.376</v>
      </c>
    </row>
    <row r="333" spans="1:7" ht="30" customHeight="1">
      <c r="A333" s="46" t="s">
        <v>136</v>
      </c>
      <c r="B333" s="37" t="s">
        <v>296</v>
      </c>
      <c r="C333" s="37" t="s">
        <v>93</v>
      </c>
      <c r="D333" s="37" t="s">
        <v>93</v>
      </c>
      <c r="E333" s="71" t="s">
        <v>356</v>
      </c>
      <c r="F333" s="39"/>
      <c r="G333" s="40">
        <f>G334+G335+G336</f>
        <v>1398.17704</v>
      </c>
    </row>
    <row r="334" spans="1:7" ht="27.75" customHeight="1">
      <c r="A334" s="41" t="s">
        <v>357</v>
      </c>
      <c r="B334" s="37" t="s">
        <v>296</v>
      </c>
      <c r="C334" s="37" t="s">
        <v>93</v>
      </c>
      <c r="D334" s="37" t="s">
        <v>93</v>
      </c>
      <c r="E334" s="71" t="s">
        <v>356</v>
      </c>
      <c r="F334" s="39" t="s">
        <v>27</v>
      </c>
      <c r="G334" s="40">
        <v>319.34339999999997</v>
      </c>
    </row>
    <row r="335" spans="1:7" ht="21.75" customHeight="1">
      <c r="A335" s="36" t="s">
        <v>38</v>
      </c>
      <c r="B335" s="37" t="s">
        <v>296</v>
      </c>
      <c r="C335" s="37" t="s">
        <v>93</v>
      </c>
      <c r="D335" s="37" t="s">
        <v>93</v>
      </c>
      <c r="E335" s="71" t="s">
        <v>356</v>
      </c>
      <c r="F335" s="70" t="s">
        <v>39</v>
      </c>
      <c r="G335" s="40">
        <v>1065.90372</v>
      </c>
    </row>
    <row r="336" spans="1:7" ht="15">
      <c r="A336" s="46" t="s">
        <v>40</v>
      </c>
      <c r="B336" s="37" t="s">
        <v>296</v>
      </c>
      <c r="C336" s="37" t="s">
        <v>93</v>
      </c>
      <c r="D336" s="37" t="s">
        <v>93</v>
      </c>
      <c r="E336" s="71" t="s">
        <v>356</v>
      </c>
      <c r="F336" s="70" t="s">
        <v>41</v>
      </c>
      <c r="G336" s="40">
        <v>12.929919999999999</v>
      </c>
    </row>
    <row r="337" spans="1:7" ht="30" customHeight="1">
      <c r="A337" s="68" t="s">
        <v>236</v>
      </c>
      <c r="B337" s="37" t="s">
        <v>296</v>
      </c>
      <c r="C337" s="37" t="s">
        <v>93</v>
      </c>
      <c r="D337" s="37" t="s">
        <v>93</v>
      </c>
      <c r="E337" s="71" t="s">
        <v>237</v>
      </c>
      <c r="F337" s="39"/>
      <c r="G337" s="40">
        <f>G338</f>
        <v>396.45914999999997</v>
      </c>
    </row>
    <row r="338" spans="1:7" ht="24.75" customHeight="1">
      <c r="A338" s="36" t="s">
        <v>38</v>
      </c>
      <c r="B338" s="37" t="s">
        <v>296</v>
      </c>
      <c r="C338" s="37" t="s">
        <v>93</v>
      </c>
      <c r="D338" s="37" t="s">
        <v>93</v>
      </c>
      <c r="E338" s="71" t="s">
        <v>237</v>
      </c>
      <c r="F338" s="70" t="s">
        <v>39</v>
      </c>
      <c r="G338" s="40">
        <f>327+173-103.50116-0.03969</f>
        <v>396.45914999999997</v>
      </c>
    </row>
    <row r="339" spans="1:7" s="33" customFormat="1" ht="14.25">
      <c r="A339" s="47" t="s">
        <v>358</v>
      </c>
      <c r="B339" s="26" t="s">
        <v>296</v>
      </c>
      <c r="C339" s="26" t="s">
        <v>93</v>
      </c>
      <c r="D339" s="26" t="s">
        <v>161</v>
      </c>
      <c r="E339" s="26"/>
      <c r="F339" s="27"/>
      <c r="G339" s="28">
        <f>G340</f>
        <v>6026.4474799999998</v>
      </c>
    </row>
    <row r="340" spans="1:7" s="33" customFormat="1" ht="27" customHeight="1">
      <c r="A340" s="47" t="s">
        <v>300</v>
      </c>
      <c r="B340" s="26" t="s">
        <v>296</v>
      </c>
      <c r="C340" s="26" t="s">
        <v>93</v>
      </c>
      <c r="D340" s="26" t="s">
        <v>161</v>
      </c>
      <c r="E340" s="26" t="s">
        <v>301</v>
      </c>
      <c r="F340" s="27"/>
      <c r="G340" s="28">
        <f>G344+G341</f>
        <v>6026.4474799999998</v>
      </c>
    </row>
    <row r="341" spans="1:7" s="33" customFormat="1" ht="44.25" customHeight="1">
      <c r="A341" s="107" t="s">
        <v>302</v>
      </c>
      <c r="B341" s="37" t="s">
        <v>296</v>
      </c>
      <c r="C341" s="37" t="s">
        <v>93</v>
      </c>
      <c r="D341" s="37" t="s">
        <v>161</v>
      </c>
      <c r="E341" s="37" t="s">
        <v>303</v>
      </c>
      <c r="F341" s="27"/>
      <c r="G341" s="40">
        <f>G342</f>
        <v>110</v>
      </c>
    </row>
    <row r="342" spans="1:7" s="33" customFormat="1" ht="18" customHeight="1">
      <c r="A342" s="41" t="s">
        <v>318</v>
      </c>
      <c r="B342" s="37" t="s">
        <v>296</v>
      </c>
      <c r="C342" s="37" t="s">
        <v>93</v>
      </c>
      <c r="D342" s="37" t="s">
        <v>161</v>
      </c>
      <c r="E342" s="37" t="s">
        <v>319</v>
      </c>
      <c r="F342" s="27"/>
      <c r="G342" s="40">
        <f>G343</f>
        <v>110</v>
      </c>
    </row>
    <row r="343" spans="1:7" s="33" customFormat="1" ht="24" customHeight="1">
      <c r="A343" s="36" t="s">
        <v>38</v>
      </c>
      <c r="B343" s="37" t="s">
        <v>296</v>
      </c>
      <c r="C343" s="37" t="s">
        <v>93</v>
      </c>
      <c r="D343" s="37" t="s">
        <v>161</v>
      </c>
      <c r="E343" s="37" t="s">
        <v>319</v>
      </c>
      <c r="F343" s="39" t="s">
        <v>39</v>
      </c>
      <c r="G343" s="40">
        <v>110</v>
      </c>
    </row>
    <row r="344" spans="1:7" ht="51" customHeight="1">
      <c r="A344" s="112" t="s">
        <v>359</v>
      </c>
      <c r="B344" s="37" t="s">
        <v>296</v>
      </c>
      <c r="C344" s="37" t="s">
        <v>93</v>
      </c>
      <c r="D344" s="37" t="s">
        <v>161</v>
      </c>
      <c r="E344" s="37" t="s">
        <v>360</v>
      </c>
      <c r="F344" s="39"/>
      <c r="G344" s="40">
        <f>G345+G347+G351</f>
        <v>5916.4474799999998</v>
      </c>
    </row>
    <row r="345" spans="1:7" ht="27.75" customHeight="1">
      <c r="A345" s="113" t="s">
        <v>361</v>
      </c>
      <c r="B345" s="37" t="s">
        <v>296</v>
      </c>
      <c r="C345" s="37" t="s">
        <v>93</v>
      </c>
      <c r="D345" s="37" t="s">
        <v>161</v>
      </c>
      <c r="E345" s="37" t="s">
        <v>362</v>
      </c>
      <c r="F345" s="39"/>
      <c r="G345" s="40">
        <f>G346</f>
        <v>112.277</v>
      </c>
    </row>
    <row r="346" spans="1:7" ht="45.75" customHeight="1">
      <c r="A346" s="36" t="s">
        <v>26</v>
      </c>
      <c r="B346" s="37" t="s">
        <v>296</v>
      </c>
      <c r="C346" s="37" t="s">
        <v>93</v>
      </c>
      <c r="D346" s="37" t="s">
        <v>161</v>
      </c>
      <c r="E346" s="37" t="s">
        <v>362</v>
      </c>
      <c r="F346" s="39" t="s">
        <v>27</v>
      </c>
      <c r="G346" s="40">
        <v>112.277</v>
      </c>
    </row>
    <row r="347" spans="1:7" ht="28.5" customHeight="1">
      <c r="A347" s="46" t="s">
        <v>136</v>
      </c>
      <c r="B347" s="37" t="s">
        <v>296</v>
      </c>
      <c r="C347" s="37" t="s">
        <v>93</v>
      </c>
      <c r="D347" s="37" t="s">
        <v>161</v>
      </c>
      <c r="E347" s="37" t="s">
        <v>363</v>
      </c>
      <c r="F347" s="39"/>
      <c r="G347" s="40">
        <f>G348+G349+G350</f>
        <v>5804.1704799999998</v>
      </c>
    </row>
    <row r="348" spans="1:7" ht="42.75" customHeight="1">
      <c r="A348" s="36" t="s">
        <v>26</v>
      </c>
      <c r="B348" s="37" t="s">
        <v>296</v>
      </c>
      <c r="C348" s="37" t="s">
        <v>93</v>
      </c>
      <c r="D348" s="37" t="s">
        <v>161</v>
      </c>
      <c r="E348" s="37" t="s">
        <v>363</v>
      </c>
      <c r="F348" s="39" t="s">
        <v>27</v>
      </c>
      <c r="G348" s="40">
        <v>5044.9548299999997</v>
      </c>
    </row>
    <row r="349" spans="1:7" ht="15">
      <c r="A349" s="36" t="s">
        <v>38</v>
      </c>
      <c r="B349" s="37" t="s">
        <v>296</v>
      </c>
      <c r="C349" s="37" t="s">
        <v>93</v>
      </c>
      <c r="D349" s="37" t="s">
        <v>161</v>
      </c>
      <c r="E349" s="37" t="s">
        <v>363</v>
      </c>
      <c r="F349" s="39" t="s">
        <v>39</v>
      </c>
      <c r="G349" s="40">
        <v>702.45222999999999</v>
      </c>
    </row>
    <row r="350" spans="1:7" ht="15.75" customHeight="1">
      <c r="A350" s="46" t="s">
        <v>40</v>
      </c>
      <c r="B350" s="37" t="s">
        <v>296</v>
      </c>
      <c r="C350" s="37" t="s">
        <v>93</v>
      </c>
      <c r="D350" s="37" t="s">
        <v>161</v>
      </c>
      <c r="E350" s="37" t="s">
        <v>363</v>
      </c>
      <c r="F350" s="39" t="s">
        <v>41</v>
      </c>
      <c r="G350" s="40">
        <v>56.763420000000004</v>
      </c>
    </row>
    <row r="351" spans="1:7" ht="15">
      <c r="A351" s="41" t="s">
        <v>364</v>
      </c>
      <c r="B351" s="37" t="s">
        <v>296</v>
      </c>
      <c r="C351" s="37" t="s">
        <v>93</v>
      </c>
      <c r="D351" s="37" t="s">
        <v>161</v>
      </c>
      <c r="E351" s="37" t="s">
        <v>365</v>
      </c>
      <c r="F351" s="39"/>
      <c r="G351" s="40">
        <f>G352</f>
        <v>0</v>
      </c>
    </row>
    <row r="352" spans="1:7" ht="33" customHeight="1">
      <c r="A352" s="36" t="s">
        <v>38</v>
      </c>
      <c r="B352" s="37" t="s">
        <v>296</v>
      </c>
      <c r="C352" s="37" t="s">
        <v>93</v>
      </c>
      <c r="D352" s="37" t="s">
        <v>161</v>
      </c>
      <c r="E352" s="37" t="s">
        <v>365</v>
      </c>
      <c r="F352" s="39" t="s">
        <v>39</v>
      </c>
      <c r="G352" s="40">
        <f>100-100</f>
        <v>0</v>
      </c>
    </row>
    <row r="353" spans="1:7" s="33" customFormat="1" ht="14.25">
      <c r="A353" s="47" t="s">
        <v>246</v>
      </c>
      <c r="B353" s="26" t="s">
        <v>296</v>
      </c>
      <c r="C353" s="26">
        <v>10</v>
      </c>
      <c r="D353" s="26"/>
      <c r="E353" s="26"/>
      <c r="F353" s="27"/>
      <c r="G353" s="28">
        <f>G354+G364</f>
        <v>22083.55</v>
      </c>
    </row>
    <row r="354" spans="1:7" s="33" customFormat="1" ht="15.75" customHeight="1">
      <c r="A354" s="47" t="s">
        <v>255</v>
      </c>
      <c r="B354" s="26" t="s">
        <v>296</v>
      </c>
      <c r="C354" s="26">
        <v>10</v>
      </c>
      <c r="D354" s="26" t="s">
        <v>29</v>
      </c>
      <c r="E354" s="26"/>
      <c r="F354" s="27"/>
      <c r="G354" s="28">
        <f>G355</f>
        <v>12420.847</v>
      </c>
    </row>
    <row r="355" spans="1:7" s="33" customFormat="1" ht="27.75" customHeight="1">
      <c r="A355" s="47" t="s">
        <v>300</v>
      </c>
      <c r="B355" s="26" t="s">
        <v>296</v>
      </c>
      <c r="C355" s="26">
        <v>10</v>
      </c>
      <c r="D355" s="26" t="s">
        <v>29</v>
      </c>
      <c r="E355" s="26" t="s">
        <v>301</v>
      </c>
      <c r="F355" s="27"/>
      <c r="G355" s="28">
        <f>G356+G360</f>
        <v>12420.847</v>
      </c>
    </row>
    <row r="356" spans="1:7" ht="44.25" customHeight="1">
      <c r="A356" s="107" t="s">
        <v>302</v>
      </c>
      <c r="B356" s="37" t="s">
        <v>296</v>
      </c>
      <c r="C356" s="37">
        <v>10</v>
      </c>
      <c r="D356" s="37" t="s">
        <v>29</v>
      </c>
      <c r="E356" s="37" t="s">
        <v>303</v>
      </c>
      <c r="F356" s="39"/>
      <c r="G356" s="40">
        <f>G357</f>
        <v>12154.02744</v>
      </c>
    </row>
    <row r="357" spans="1:7" ht="57.75" customHeight="1">
      <c r="A357" s="77" t="s">
        <v>366</v>
      </c>
      <c r="B357" s="37" t="s">
        <v>296</v>
      </c>
      <c r="C357" s="37">
        <v>10</v>
      </c>
      <c r="D357" s="37" t="s">
        <v>29</v>
      </c>
      <c r="E357" s="37" t="s">
        <v>367</v>
      </c>
      <c r="F357" s="39"/>
      <c r="G357" s="40">
        <f>G358+G359</f>
        <v>12154.02744</v>
      </c>
    </row>
    <row r="358" spans="1:7" ht="19.5" hidden="1" customHeight="1">
      <c r="A358" s="36" t="s">
        <v>38</v>
      </c>
      <c r="B358" s="37" t="s">
        <v>296</v>
      </c>
      <c r="C358" s="37">
        <v>10</v>
      </c>
      <c r="D358" s="37" t="s">
        <v>29</v>
      </c>
      <c r="E358" s="37" t="s">
        <v>367</v>
      </c>
      <c r="F358" s="39" t="s">
        <v>39</v>
      </c>
      <c r="G358" s="40"/>
    </row>
    <row r="359" spans="1:7" ht="19.5" customHeight="1">
      <c r="A359" s="62" t="s">
        <v>149</v>
      </c>
      <c r="B359" s="37" t="s">
        <v>296</v>
      </c>
      <c r="C359" s="37">
        <v>10</v>
      </c>
      <c r="D359" s="37" t="s">
        <v>29</v>
      </c>
      <c r="E359" s="37" t="s">
        <v>367</v>
      </c>
      <c r="F359" s="39" t="s">
        <v>150</v>
      </c>
      <c r="G359" s="40">
        <f>12364.931-750+539.09644</f>
        <v>12154.02744</v>
      </c>
    </row>
    <row r="360" spans="1:7" ht="53.25" customHeight="1">
      <c r="A360" s="36" t="s">
        <v>347</v>
      </c>
      <c r="B360" s="37" t="s">
        <v>296</v>
      </c>
      <c r="C360" s="37">
        <v>10</v>
      </c>
      <c r="D360" s="37" t="s">
        <v>29</v>
      </c>
      <c r="E360" s="37" t="s">
        <v>348</v>
      </c>
      <c r="F360" s="39"/>
      <c r="G360" s="40">
        <f>G361</f>
        <v>266.81956000000002</v>
      </c>
    </row>
    <row r="361" spans="1:7" ht="52.5" customHeight="1">
      <c r="A361" s="77" t="s">
        <v>366</v>
      </c>
      <c r="B361" s="37" t="s">
        <v>296</v>
      </c>
      <c r="C361" s="37">
        <v>10</v>
      </c>
      <c r="D361" s="37" t="s">
        <v>29</v>
      </c>
      <c r="E361" s="37" t="s">
        <v>368</v>
      </c>
      <c r="F361" s="39"/>
      <c r="G361" s="40">
        <f>G362+G363</f>
        <v>266.81956000000002</v>
      </c>
    </row>
    <row r="362" spans="1:7" ht="19.5" hidden="1" customHeight="1">
      <c r="A362" s="36" t="s">
        <v>38</v>
      </c>
      <c r="B362" s="37" t="s">
        <v>296</v>
      </c>
      <c r="C362" s="37">
        <v>10</v>
      </c>
      <c r="D362" s="37" t="s">
        <v>29</v>
      </c>
      <c r="E362" s="37" t="s">
        <v>368</v>
      </c>
      <c r="F362" s="39" t="s">
        <v>39</v>
      </c>
      <c r="G362" s="40"/>
    </row>
    <row r="363" spans="1:7" ht="19.5" customHeight="1">
      <c r="A363" s="62" t="s">
        <v>149</v>
      </c>
      <c r="B363" s="37" t="s">
        <v>296</v>
      </c>
      <c r="C363" s="37">
        <v>10</v>
      </c>
      <c r="D363" s="37" t="s">
        <v>29</v>
      </c>
      <c r="E363" s="37" t="s">
        <v>368</v>
      </c>
      <c r="F363" s="39" t="s">
        <v>150</v>
      </c>
      <c r="G363" s="40">
        <f>350-83.18044</f>
        <v>266.81956000000002</v>
      </c>
    </row>
    <row r="364" spans="1:7" s="33" customFormat="1" ht="19.5" customHeight="1">
      <c r="A364" s="47" t="s">
        <v>369</v>
      </c>
      <c r="B364" s="26" t="s">
        <v>296</v>
      </c>
      <c r="C364" s="26">
        <v>10</v>
      </c>
      <c r="D364" s="26" t="s">
        <v>44</v>
      </c>
      <c r="E364" s="26"/>
      <c r="F364" s="27"/>
      <c r="G364" s="28">
        <f>G370+G365</f>
        <v>9662.7029999999995</v>
      </c>
    </row>
    <row r="365" spans="1:7" s="33" customFormat="1" ht="42.75" customHeight="1">
      <c r="A365" s="47" t="s">
        <v>108</v>
      </c>
      <c r="B365" s="26" t="s">
        <v>296</v>
      </c>
      <c r="C365" s="26">
        <v>10</v>
      </c>
      <c r="D365" s="26" t="s">
        <v>44</v>
      </c>
      <c r="E365" s="114" t="s">
        <v>46</v>
      </c>
      <c r="F365" s="27"/>
      <c r="G365" s="28">
        <f>G366</f>
        <v>7803.7389999999996</v>
      </c>
    </row>
    <row r="366" spans="1:7" s="33" customFormat="1" ht="50.25" customHeight="1">
      <c r="A366" s="95" t="s">
        <v>370</v>
      </c>
      <c r="B366" s="37" t="s">
        <v>296</v>
      </c>
      <c r="C366" s="37">
        <v>10</v>
      </c>
      <c r="D366" s="37" t="s">
        <v>44</v>
      </c>
      <c r="E366" s="37" t="s">
        <v>48</v>
      </c>
      <c r="F366" s="27"/>
      <c r="G366" s="40">
        <f>G367</f>
        <v>7803.7389999999996</v>
      </c>
    </row>
    <row r="367" spans="1:7" ht="30.75" customHeight="1">
      <c r="A367" s="42" t="s">
        <v>371</v>
      </c>
      <c r="B367" s="37" t="s">
        <v>296</v>
      </c>
      <c r="C367" s="37">
        <v>10</v>
      </c>
      <c r="D367" s="37" t="s">
        <v>44</v>
      </c>
      <c r="E367" s="37" t="s">
        <v>372</v>
      </c>
      <c r="F367" s="39"/>
      <c r="G367" s="40">
        <f>G368+G369</f>
        <v>7803.7389999999996</v>
      </c>
    </row>
    <row r="368" spans="1:7" ht="19.5" hidden="1" customHeight="1">
      <c r="A368" s="36" t="s">
        <v>38</v>
      </c>
      <c r="B368" s="37" t="s">
        <v>296</v>
      </c>
      <c r="C368" s="37">
        <v>10</v>
      </c>
      <c r="D368" s="37" t="s">
        <v>44</v>
      </c>
      <c r="E368" s="37" t="s">
        <v>372</v>
      </c>
      <c r="F368" s="39" t="s">
        <v>39</v>
      </c>
      <c r="G368" s="40"/>
    </row>
    <row r="369" spans="1:8" ht="19.5" customHeight="1">
      <c r="A369" s="62" t="s">
        <v>149</v>
      </c>
      <c r="B369" s="37" t="s">
        <v>296</v>
      </c>
      <c r="C369" s="37">
        <v>10</v>
      </c>
      <c r="D369" s="37" t="s">
        <v>44</v>
      </c>
      <c r="E369" s="37" t="s">
        <v>372</v>
      </c>
      <c r="F369" s="39" t="s">
        <v>150</v>
      </c>
      <c r="G369" s="40">
        <f>5940.996+1862.743</f>
        <v>7803.7389999999996</v>
      </c>
    </row>
    <row r="370" spans="1:8" s="33" customFormat="1" ht="29.25" customHeight="1">
      <c r="A370" s="47" t="s">
        <v>373</v>
      </c>
      <c r="B370" s="26" t="s">
        <v>296</v>
      </c>
      <c r="C370" s="26">
        <v>10</v>
      </c>
      <c r="D370" s="26" t="s">
        <v>44</v>
      </c>
      <c r="E370" s="114" t="s">
        <v>301</v>
      </c>
      <c r="F370" s="27"/>
      <c r="G370" s="28">
        <f>G371</f>
        <v>1858.9639999999999</v>
      </c>
    </row>
    <row r="371" spans="1:8" ht="39">
      <c r="A371" s="107" t="s">
        <v>302</v>
      </c>
      <c r="B371" s="37" t="s">
        <v>296</v>
      </c>
      <c r="C371" s="37">
        <v>10</v>
      </c>
      <c r="D371" s="37" t="s">
        <v>44</v>
      </c>
      <c r="E371" s="115" t="s">
        <v>303</v>
      </c>
      <c r="F371" s="39"/>
      <c r="G371" s="40">
        <f>G372</f>
        <v>1858.9639999999999</v>
      </c>
    </row>
    <row r="372" spans="1:8" ht="15">
      <c r="A372" s="116" t="s">
        <v>374</v>
      </c>
      <c r="B372" s="37" t="s">
        <v>296</v>
      </c>
      <c r="C372" s="37">
        <v>10</v>
      </c>
      <c r="D372" s="37" t="s">
        <v>44</v>
      </c>
      <c r="E372" s="115" t="s">
        <v>375</v>
      </c>
      <c r="F372" s="39"/>
      <c r="G372" s="40">
        <f>G374+G373</f>
        <v>1858.9639999999999</v>
      </c>
    </row>
    <row r="373" spans="1:8" ht="21" customHeight="1">
      <c r="A373" s="36" t="s">
        <v>38</v>
      </c>
      <c r="B373" s="37" t="s">
        <v>296</v>
      </c>
      <c r="C373" s="37">
        <v>10</v>
      </c>
      <c r="D373" s="37" t="s">
        <v>44</v>
      </c>
      <c r="E373" s="115" t="s">
        <v>375</v>
      </c>
      <c r="F373" s="39" t="s">
        <v>39</v>
      </c>
      <c r="G373" s="40">
        <f>5.069-0.76892</f>
        <v>4.3000799999999995</v>
      </c>
    </row>
    <row r="374" spans="1:8" ht="16.5" customHeight="1">
      <c r="A374" s="62" t="s">
        <v>149</v>
      </c>
      <c r="B374" s="37" t="s">
        <v>296</v>
      </c>
      <c r="C374" s="37">
        <v>10</v>
      </c>
      <c r="D374" s="37" t="s">
        <v>44</v>
      </c>
      <c r="E374" s="115" t="s">
        <v>375</v>
      </c>
      <c r="F374" s="39" t="s">
        <v>150</v>
      </c>
      <c r="G374" s="40">
        <f>1264.2+590.46392</f>
        <v>1854.66392</v>
      </c>
    </row>
    <row r="375" spans="1:8" s="33" customFormat="1" ht="34.5" customHeight="1">
      <c r="A375" s="25" t="s">
        <v>376</v>
      </c>
      <c r="B375" s="26" t="s">
        <v>377</v>
      </c>
      <c r="C375" s="26"/>
      <c r="D375" s="26"/>
      <c r="E375" s="26"/>
      <c r="F375" s="27"/>
      <c r="G375" s="28">
        <f>G382+G393+G423+G376</f>
        <v>25068.29249</v>
      </c>
      <c r="H375" s="31"/>
    </row>
    <row r="376" spans="1:8" s="33" customFormat="1" ht="14.25">
      <c r="A376" s="47" t="s">
        <v>151</v>
      </c>
      <c r="B376" s="26" t="s">
        <v>377</v>
      </c>
      <c r="C376" s="26" t="s">
        <v>44</v>
      </c>
      <c r="D376" s="26"/>
      <c r="E376" s="26"/>
      <c r="F376" s="27"/>
      <c r="G376" s="28">
        <f>G377</f>
        <v>116.15599</v>
      </c>
    </row>
    <row r="377" spans="1:8" s="33" customFormat="1" ht="14.25">
      <c r="A377" s="47" t="s">
        <v>174</v>
      </c>
      <c r="B377" s="26" t="s">
        <v>377</v>
      </c>
      <c r="C377" s="26" t="s">
        <v>44</v>
      </c>
      <c r="D377" s="26" t="s">
        <v>175</v>
      </c>
      <c r="E377" s="26"/>
      <c r="F377" s="27"/>
      <c r="G377" s="28">
        <f>G378</f>
        <v>116.15599</v>
      </c>
    </row>
    <row r="378" spans="1:8" s="33" customFormat="1" ht="53.25" customHeight="1">
      <c r="A378" s="67" t="s">
        <v>378</v>
      </c>
      <c r="B378" s="26" t="s">
        <v>377</v>
      </c>
      <c r="C378" s="26" t="s">
        <v>44</v>
      </c>
      <c r="D378" s="26" t="s">
        <v>175</v>
      </c>
      <c r="E378" s="54" t="s">
        <v>183</v>
      </c>
      <c r="F378" s="27"/>
      <c r="G378" s="28">
        <f>G379</f>
        <v>116.15599</v>
      </c>
    </row>
    <row r="379" spans="1:8" s="33" customFormat="1" ht="69.75" customHeight="1">
      <c r="A379" s="68" t="s">
        <v>298</v>
      </c>
      <c r="B379" s="37" t="s">
        <v>377</v>
      </c>
      <c r="C379" s="37" t="s">
        <v>44</v>
      </c>
      <c r="D379" s="37" t="s">
        <v>175</v>
      </c>
      <c r="E379" s="57" t="s">
        <v>185</v>
      </c>
      <c r="F379" s="27"/>
      <c r="G379" s="40">
        <f>G380</f>
        <v>116.15599</v>
      </c>
    </row>
    <row r="380" spans="1:8" ht="18" customHeight="1">
      <c r="A380" s="80" t="s">
        <v>186</v>
      </c>
      <c r="B380" s="37" t="s">
        <v>377</v>
      </c>
      <c r="C380" s="37" t="s">
        <v>44</v>
      </c>
      <c r="D380" s="37" t="s">
        <v>175</v>
      </c>
      <c r="E380" s="57" t="s">
        <v>187</v>
      </c>
      <c r="F380" s="39"/>
      <c r="G380" s="40">
        <f>G381</f>
        <v>116.15599</v>
      </c>
    </row>
    <row r="381" spans="1:8" ht="19.5" customHeight="1">
      <c r="A381" s="36" t="s">
        <v>38</v>
      </c>
      <c r="B381" s="37" t="s">
        <v>377</v>
      </c>
      <c r="C381" s="37" t="s">
        <v>44</v>
      </c>
      <c r="D381" s="37" t="s">
        <v>175</v>
      </c>
      <c r="E381" s="57" t="s">
        <v>187</v>
      </c>
      <c r="F381" s="39" t="s">
        <v>39</v>
      </c>
      <c r="G381" s="40">
        <v>116.15599</v>
      </c>
    </row>
    <row r="382" spans="1:8" s="33" customFormat="1" ht="15" customHeight="1">
      <c r="A382" s="47" t="s">
        <v>224</v>
      </c>
      <c r="B382" s="26" t="s">
        <v>377</v>
      </c>
      <c r="C382" s="26" t="s">
        <v>93</v>
      </c>
      <c r="D382" s="26"/>
      <c r="E382" s="26"/>
      <c r="F382" s="27"/>
      <c r="G382" s="28">
        <f t="shared" ref="G382:G384" si="0">G383</f>
        <v>11114.86953</v>
      </c>
    </row>
    <row r="383" spans="1:8" s="110" customFormat="1">
      <c r="A383" s="47" t="s">
        <v>317</v>
      </c>
      <c r="B383" s="26" t="s">
        <v>377</v>
      </c>
      <c r="C383" s="26" t="s">
        <v>93</v>
      </c>
      <c r="D383" s="26" t="s">
        <v>19</v>
      </c>
      <c r="E383" s="26"/>
      <c r="F383" s="27"/>
      <c r="G383" s="28">
        <f t="shared" si="0"/>
        <v>11114.86953</v>
      </c>
    </row>
    <row r="384" spans="1:8" s="33" customFormat="1" ht="34.5" customHeight="1">
      <c r="A384" s="47" t="s">
        <v>300</v>
      </c>
      <c r="B384" s="26" t="s">
        <v>377</v>
      </c>
      <c r="C384" s="26" t="s">
        <v>93</v>
      </c>
      <c r="D384" s="26" t="s">
        <v>19</v>
      </c>
      <c r="E384" s="26" t="s">
        <v>301</v>
      </c>
      <c r="F384" s="27"/>
      <c r="G384" s="28">
        <f t="shared" si="0"/>
        <v>11114.86953</v>
      </c>
    </row>
    <row r="385" spans="1:7" ht="60.75" customHeight="1">
      <c r="A385" s="36" t="s">
        <v>347</v>
      </c>
      <c r="B385" s="37" t="s">
        <v>377</v>
      </c>
      <c r="C385" s="37" t="s">
        <v>93</v>
      </c>
      <c r="D385" s="37" t="s">
        <v>19</v>
      </c>
      <c r="E385" s="37" t="s">
        <v>348</v>
      </c>
      <c r="F385" s="39"/>
      <c r="G385" s="40">
        <f>G386+G390</f>
        <v>11114.86953</v>
      </c>
    </row>
    <row r="386" spans="1:7" ht="29.25" customHeight="1">
      <c r="A386" s="46" t="s">
        <v>136</v>
      </c>
      <c r="B386" s="37" t="s">
        <v>377</v>
      </c>
      <c r="C386" s="37" t="s">
        <v>93</v>
      </c>
      <c r="D386" s="37" t="s">
        <v>19</v>
      </c>
      <c r="E386" s="37" t="s">
        <v>349</v>
      </c>
      <c r="F386" s="39"/>
      <c r="G386" s="40">
        <f>G387+G388+G389</f>
        <v>11114.86953</v>
      </c>
    </row>
    <row r="387" spans="1:7" ht="37.5" customHeight="1">
      <c r="A387" s="36" t="s">
        <v>26</v>
      </c>
      <c r="B387" s="37" t="s">
        <v>377</v>
      </c>
      <c r="C387" s="37" t="s">
        <v>93</v>
      </c>
      <c r="D387" s="37" t="s">
        <v>19</v>
      </c>
      <c r="E387" s="37" t="s">
        <v>349</v>
      </c>
      <c r="F387" s="39" t="s">
        <v>27</v>
      </c>
      <c r="G387" s="40">
        <v>10625.23083</v>
      </c>
    </row>
    <row r="388" spans="1:7" ht="27" customHeight="1">
      <c r="A388" s="36" t="s">
        <v>38</v>
      </c>
      <c r="B388" s="37" t="s">
        <v>377</v>
      </c>
      <c r="C388" s="37" t="s">
        <v>93</v>
      </c>
      <c r="D388" s="37" t="s">
        <v>19</v>
      </c>
      <c r="E388" s="37" t="s">
        <v>349</v>
      </c>
      <c r="F388" s="39" t="s">
        <v>39</v>
      </c>
      <c r="G388" s="40">
        <v>381.96114999999998</v>
      </c>
    </row>
    <row r="389" spans="1:7" ht="15" customHeight="1">
      <c r="A389" s="46" t="s">
        <v>40</v>
      </c>
      <c r="B389" s="37" t="s">
        <v>377</v>
      </c>
      <c r="C389" s="37" t="s">
        <v>93</v>
      </c>
      <c r="D389" s="37" t="s">
        <v>19</v>
      </c>
      <c r="E389" s="37" t="s">
        <v>349</v>
      </c>
      <c r="F389" s="39" t="s">
        <v>41</v>
      </c>
      <c r="G389" s="40">
        <v>107.67755</v>
      </c>
    </row>
    <row r="390" spans="1:7" ht="15" hidden="1" customHeight="1">
      <c r="A390" s="46" t="s">
        <v>318</v>
      </c>
      <c r="B390" s="37" t="s">
        <v>377</v>
      </c>
      <c r="C390" s="37" t="s">
        <v>93</v>
      </c>
      <c r="D390" s="37" t="s">
        <v>19</v>
      </c>
      <c r="E390" s="37" t="s">
        <v>379</v>
      </c>
      <c r="F390" s="39"/>
      <c r="G390" s="40">
        <f>G392+G391</f>
        <v>0</v>
      </c>
    </row>
    <row r="391" spans="1:7" ht="39.75" hidden="1" customHeight="1">
      <c r="A391" s="36" t="s">
        <v>26</v>
      </c>
      <c r="B391" s="37" t="s">
        <v>377</v>
      </c>
      <c r="C391" s="37" t="s">
        <v>93</v>
      </c>
      <c r="D391" s="37" t="s">
        <v>19</v>
      </c>
      <c r="E391" s="37" t="s">
        <v>379</v>
      </c>
      <c r="F391" s="39" t="s">
        <v>27</v>
      </c>
      <c r="G391" s="40"/>
    </row>
    <row r="392" spans="1:7" ht="15" hidden="1" customHeight="1">
      <c r="A392" s="36" t="s">
        <v>38</v>
      </c>
      <c r="B392" s="37" t="s">
        <v>377</v>
      </c>
      <c r="C392" s="37" t="s">
        <v>93</v>
      </c>
      <c r="D392" s="37" t="s">
        <v>19</v>
      </c>
      <c r="E392" s="37" t="s">
        <v>379</v>
      </c>
      <c r="F392" s="39" t="s">
        <v>39</v>
      </c>
      <c r="G392" s="40"/>
    </row>
    <row r="393" spans="1:7" s="33" customFormat="1" ht="15.75" customHeight="1">
      <c r="A393" s="47" t="s">
        <v>238</v>
      </c>
      <c r="B393" s="26" t="s">
        <v>377</v>
      </c>
      <c r="C393" s="26" t="s">
        <v>153</v>
      </c>
      <c r="D393" s="26"/>
      <c r="E393" s="26"/>
      <c r="F393" s="27"/>
      <c r="G393" s="28">
        <f>G394+G412</f>
        <v>12109.65597</v>
      </c>
    </row>
    <row r="394" spans="1:7" s="33" customFormat="1" ht="14.25">
      <c r="A394" s="47" t="s">
        <v>380</v>
      </c>
      <c r="B394" s="26" t="s">
        <v>377</v>
      </c>
      <c r="C394" s="26" t="s">
        <v>153</v>
      </c>
      <c r="D394" s="26" t="s">
        <v>17</v>
      </c>
      <c r="E394" s="26"/>
      <c r="F394" s="27"/>
      <c r="G394" s="28">
        <f>G395</f>
        <v>11022.96269</v>
      </c>
    </row>
    <row r="395" spans="1:7" s="33" customFormat="1" ht="31.5" customHeight="1">
      <c r="A395" s="47" t="s">
        <v>240</v>
      </c>
      <c r="B395" s="26" t="s">
        <v>377</v>
      </c>
      <c r="C395" s="26" t="s">
        <v>153</v>
      </c>
      <c r="D395" s="26" t="s">
        <v>17</v>
      </c>
      <c r="E395" s="26" t="s">
        <v>241</v>
      </c>
      <c r="F395" s="27"/>
      <c r="G395" s="28">
        <f>G396+G405</f>
        <v>11022.96269</v>
      </c>
    </row>
    <row r="396" spans="1:7" ht="39">
      <c r="A396" s="41" t="s">
        <v>381</v>
      </c>
      <c r="B396" s="37" t="s">
        <v>377</v>
      </c>
      <c r="C396" s="37" t="s">
        <v>382</v>
      </c>
      <c r="D396" s="37" t="s">
        <v>17</v>
      </c>
      <c r="E396" s="71" t="s">
        <v>383</v>
      </c>
      <c r="F396" s="39"/>
      <c r="G396" s="40">
        <f>G399+G403+G397</f>
        <v>8591.8781099999997</v>
      </c>
    </row>
    <row r="397" spans="1:7" ht="15">
      <c r="A397" s="46" t="s">
        <v>384</v>
      </c>
      <c r="B397" s="37" t="s">
        <v>377</v>
      </c>
      <c r="C397" s="37" t="s">
        <v>382</v>
      </c>
      <c r="D397" s="37" t="s">
        <v>17</v>
      </c>
      <c r="E397" s="71" t="s">
        <v>385</v>
      </c>
      <c r="F397" s="39"/>
      <c r="G397" s="40">
        <f>G398</f>
        <v>350</v>
      </c>
    </row>
    <row r="398" spans="1:7" ht="15">
      <c r="A398" s="36" t="s">
        <v>38</v>
      </c>
      <c r="B398" s="37" t="s">
        <v>377</v>
      </c>
      <c r="C398" s="37" t="s">
        <v>382</v>
      </c>
      <c r="D398" s="37" t="s">
        <v>17</v>
      </c>
      <c r="E398" s="71" t="s">
        <v>385</v>
      </c>
      <c r="F398" s="39" t="s">
        <v>39</v>
      </c>
      <c r="G398" s="40">
        <v>350</v>
      </c>
    </row>
    <row r="399" spans="1:7" ht="26.25">
      <c r="A399" s="41" t="s">
        <v>136</v>
      </c>
      <c r="B399" s="37" t="s">
        <v>377</v>
      </c>
      <c r="C399" s="37" t="s">
        <v>382</v>
      </c>
      <c r="D399" s="37" t="s">
        <v>17</v>
      </c>
      <c r="E399" s="71" t="s">
        <v>386</v>
      </c>
      <c r="F399" s="39"/>
      <c r="G399" s="40">
        <f>G400+G401+G402</f>
        <v>8211.8781099999997</v>
      </c>
    </row>
    <row r="400" spans="1:7" ht="42.75" customHeight="1">
      <c r="A400" s="36" t="s">
        <v>26</v>
      </c>
      <c r="B400" s="37" t="s">
        <v>377</v>
      </c>
      <c r="C400" s="37" t="s">
        <v>382</v>
      </c>
      <c r="D400" s="37" t="s">
        <v>17</v>
      </c>
      <c r="E400" s="71" t="s">
        <v>386</v>
      </c>
      <c r="F400" s="39" t="s">
        <v>27</v>
      </c>
      <c r="G400" s="40">
        <v>5380.0644199999997</v>
      </c>
    </row>
    <row r="401" spans="1:7" ht="35.25" customHeight="1">
      <c r="A401" s="36" t="s">
        <v>38</v>
      </c>
      <c r="B401" s="37" t="s">
        <v>377</v>
      </c>
      <c r="C401" s="37" t="s">
        <v>382</v>
      </c>
      <c r="D401" s="37" t="s">
        <v>17</v>
      </c>
      <c r="E401" s="71" t="s">
        <v>386</v>
      </c>
      <c r="F401" s="39" t="s">
        <v>39</v>
      </c>
      <c r="G401" s="40">
        <v>2722.8390599999998</v>
      </c>
    </row>
    <row r="402" spans="1:7" ht="15">
      <c r="A402" s="74" t="s">
        <v>40</v>
      </c>
      <c r="B402" s="37" t="s">
        <v>377</v>
      </c>
      <c r="C402" s="37" t="s">
        <v>382</v>
      </c>
      <c r="D402" s="37" t="s">
        <v>17</v>
      </c>
      <c r="E402" s="71" t="s">
        <v>386</v>
      </c>
      <c r="F402" s="39" t="s">
        <v>41</v>
      </c>
      <c r="G402" s="40">
        <v>108.97463</v>
      </c>
    </row>
    <row r="403" spans="1:7" ht="15">
      <c r="A403" s="74" t="s">
        <v>387</v>
      </c>
      <c r="B403" s="37" t="s">
        <v>377</v>
      </c>
      <c r="C403" s="37" t="s">
        <v>382</v>
      </c>
      <c r="D403" s="37" t="s">
        <v>17</v>
      </c>
      <c r="E403" s="71" t="s">
        <v>388</v>
      </c>
      <c r="F403" s="39"/>
      <c r="G403" s="40">
        <f>G404</f>
        <v>30</v>
      </c>
    </row>
    <row r="404" spans="1:7" ht="33" customHeight="1">
      <c r="A404" s="36" t="s">
        <v>38</v>
      </c>
      <c r="B404" s="37" t="s">
        <v>377</v>
      </c>
      <c r="C404" s="37" t="s">
        <v>382</v>
      </c>
      <c r="D404" s="37" t="s">
        <v>17</v>
      </c>
      <c r="E404" s="71" t="s">
        <v>388</v>
      </c>
      <c r="F404" s="39" t="s">
        <v>39</v>
      </c>
      <c r="G404" s="40">
        <f>80-50</f>
        <v>30</v>
      </c>
    </row>
    <row r="405" spans="1:7" ht="39">
      <c r="A405" s="41" t="s">
        <v>242</v>
      </c>
      <c r="B405" s="37" t="s">
        <v>377</v>
      </c>
      <c r="C405" s="37" t="s">
        <v>382</v>
      </c>
      <c r="D405" s="37" t="s">
        <v>17</v>
      </c>
      <c r="E405" s="71" t="s">
        <v>243</v>
      </c>
      <c r="F405" s="39"/>
      <c r="G405" s="40">
        <f>G406+G410</f>
        <v>2431.0845800000002</v>
      </c>
    </row>
    <row r="406" spans="1:7" ht="26.25">
      <c r="A406" s="41" t="s">
        <v>136</v>
      </c>
      <c r="B406" s="37" t="s">
        <v>377</v>
      </c>
      <c r="C406" s="37" t="s">
        <v>382</v>
      </c>
      <c r="D406" s="37" t="s">
        <v>17</v>
      </c>
      <c r="E406" s="71" t="s">
        <v>389</v>
      </c>
      <c r="F406" s="39"/>
      <c r="G406" s="40">
        <f>G407+G408+G409</f>
        <v>2431.0845800000002</v>
      </c>
    </row>
    <row r="407" spans="1:7" ht="40.5" customHeight="1">
      <c r="A407" s="36" t="s">
        <v>26</v>
      </c>
      <c r="B407" s="37" t="s">
        <v>377</v>
      </c>
      <c r="C407" s="37" t="s">
        <v>382</v>
      </c>
      <c r="D407" s="37" t="s">
        <v>17</v>
      </c>
      <c r="E407" s="71" t="s">
        <v>389</v>
      </c>
      <c r="F407" s="39" t="s">
        <v>27</v>
      </c>
      <c r="G407" s="40">
        <v>2180.4816799999999</v>
      </c>
    </row>
    <row r="408" spans="1:7" ht="34.5" customHeight="1">
      <c r="A408" s="36" t="s">
        <v>38</v>
      </c>
      <c r="B408" s="37" t="s">
        <v>377</v>
      </c>
      <c r="C408" s="37" t="s">
        <v>382</v>
      </c>
      <c r="D408" s="37" t="s">
        <v>17</v>
      </c>
      <c r="E408" s="71" t="s">
        <v>389</v>
      </c>
      <c r="F408" s="39" t="s">
        <v>39</v>
      </c>
      <c r="G408" s="40">
        <v>233.59405000000001</v>
      </c>
    </row>
    <row r="409" spans="1:7" ht="15">
      <c r="A409" s="74" t="s">
        <v>40</v>
      </c>
      <c r="B409" s="37" t="s">
        <v>377</v>
      </c>
      <c r="C409" s="37" t="s">
        <v>382</v>
      </c>
      <c r="D409" s="37" t="s">
        <v>17</v>
      </c>
      <c r="E409" s="71" t="s">
        <v>389</v>
      </c>
      <c r="F409" s="39" t="s">
        <v>41</v>
      </c>
      <c r="G409" s="40">
        <v>17.008849999999999</v>
      </c>
    </row>
    <row r="410" spans="1:7" ht="15" hidden="1">
      <c r="A410" s="74" t="s">
        <v>390</v>
      </c>
      <c r="B410" s="37" t="s">
        <v>377</v>
      </c>
      <c r="C410" s="37" t="s">
        <v>382</v>
      </c>
      <c r="D410" s="37" t="s">
        <v>17</v>
      </c>
      <c r="E410" s="71" t="s">
        <v>391</v>
      </c>
      <c r="F410" s="39"/>
      <c r="G410" s="40">
        <f>G411</f>
        <v>0</v>
      </c>
    </row>
    <row r="411" spans="1:7" ht="17.25" hidden="1" customHeight="1">
      <c r="A411" s="36" t="s">
        <v>38</v>
      </c>
      <c r="B411" s="37" t="s">
        <v>377</v>
      </c>
      <c r="C411" s="37" t="s">
        <v>382</v>
      </c>
      <c r="D411" s="37" t="s">
        <v>17</v>
      </c>
      <c r="E411" s="71" t="s">
        <v>391</v>
      </c>
      <c r="F411" s="39" t="s">
        <v>39</v>
      </c>
      <c r="G411" s="40"/>
    </row>
    <row r="412" spans="1:7" s="33" customFormat="1" ht="14.25">
      <c r="A412" s="47" t="s">
        <v>392</v>
      </c>
      <c r="B412" s="26" t="s">
        <v>377</v>
      </c>
      <c r="C412" s="26" t="s">
        <v>153</v>
      </c>
      <c r="D412" s="26" t="s">
        <v>44</v>
      </c>
      <c r="E412" s="26"/>
      <c r="F412" s="27"/>
      <c r="G412" s="28">
        <f>G413</f>
        <v>1086.69328</v>
      </c>
    </row>
    <row r="413" spans="1:7" s="33" customFormat="1" ht="25.5">
      <c r="A413" s="47" t="s">
        <v>240</v>
      </c>
      <c r="B413" s="26" t="s">
        <v>377</v>
      </c>
      <c r="C413" s="26" t="s">
        <v>153</v>
      </c>
      <c r="D413" s="26" t="s">
        <v>44</v>
      </c>
      <c r="E413" s="26" t="s">
        <v>241</v>
      </c>
      <c r="F413" s="27"/>
      <c r="G413" s="28">
        <f>G414</f>
        <v>1086.69328</v>
      </c>
    </row>
    <row r="414" spans="1:7" ht="54" customHeight="1">
      <c r="A414" s="41" t="s">
        <v>393</v>
      </c>
      <c r="B414" s="37" t="s">
        <v>377</v>
      </c>
      <c r="C414" s="37" t="s">
        <v>153</v>
      </c>
      <c r="D414" s="37" t="s">
        <v>44</v>
      </c>
      <c r="E414" s="37" t="s">
        <v>394</v>
      </c>
      <c r="F414" s="39"/>
      <c r="G414" s="40">
        <f>G417+G415+G421</f>
        <v>1086.69328</v>
      </c>
    </row>
    <row r="415" spans="1:7" ht="39">
      <c r="A415" s="42" t="s">
        <v>395</v>
      </c>
      <c r="B415" s="37" t="s">
        <v>377</v>
      </c>
      <c r="C415" s="37" t="s">
        <v>153</v>
      </c>
      <c r="D415" s="37" t="s">
        <v>44</v>
      </c>
      <c r="E415" s="37" t="s">
        <v>396</v>
      </c>
      <c r="F415" s="39"/>
      <c r="G415" s="40">
        <f>G416</f>
        <v>24.276</v>
      </c>
    </row>
    <row r="416" spans="1:7" ht="42" customHeight="1">
      <c r="A416" s="36" t="s">
        <v>26</v>
      </c>
      <c r="B416" s="37" t="s">
        <v>377</v>
      </c>
      <c r="C416" s="37" t="s">
        <v>153</v>
      </c>
      <c r="D416" s="37" t="s">
        <v>44</v>
      </c>
      <c r="E416" s="37" t="s">
        <v>396</v>
      </c>
      <c r="F416" s="39" t="s">
        <v>27</v>
      </c>
      <c r="G416" s="40">
        <v>24.276</v>
      </c>
    </row>
    <row r="417" spans="1:7" ht="26.25">
      <c r="A417" s="41" t="s">
        <v>136</v>
      </c>
      <c r="B417" s="37" t="s">
        <v>377</v>
      </c>
      <c r="C417" s="37" t="s">
        <v>153</v>
      </c>
      <c r="D417" s="37" t="s">
        <v>44</v>
      </c>
      <c r="E417" s="37" t="s">
        <v>397</v>
      </c>
      <c r="F417" s="39"/>
      <c r="G417" s="40">
        <f>G418+G419+G420</f>
        <v>1062.4172799999999</v>
      </c>
    </row>
    <row r="418" spans="1:7" ht="43.5" customHeight="1">
      <c r="A418" s="36" t="s">
        <v>26</v>
      </c>
      <c r="B418" s="37" t="s">
        <v>377</v>
      </c>
      <c r="C418" s="37" t="s">
        <v>153</v>
      </c>
      <c r="D418" s="37" t="s">
        <v>44</v>
      </c>
      <c r="E418" s="37" t="s">
        <v>397</v>
      </c>
      <c r="F418" s="39" t="s">
        <v>27</v>
      </c>
      <c r="G418" s="40">
        <v>970.39502000000005</v>
      </c>
    </row>
    <row r="419" spans="1:7" ht="35.25" customHeight="1">
      <c r="A419" s="36" t="s">
        <v>38</v>
      </c>
      <c r="B419" s="37" t="s">
        <v>377</v>
      </c>
      <c r="C419" s="37" t="s">
        <v>153</v>
      </c>
      <c r="D419" s="37" t="s">
        <v>44</v>
      </c>
      <c r="E419" s="37" t="s">
        <v>397</v>
      </c>
      <c r="F419" s="39" t="s">
        <v>39</v>
      </c>
      <c r="G419" s="40">
        <v>82.508080000000007</v>
      </c>
    </row>
    <row r="420" spans="1:7" ht="15">
      <c r="A420" s="46" t="s">
        <v>40</v>
      </c>
      <c r="B420" s="37" t="s">
        <v>377</v>
      </c>
      <c r="C420" s="37" t="s">
        <v>153</v>
      </c>
      <c r="D420" s="37" t="s">
        <v>44</v>
      </c>
      <c r="E420" s="37" t="s">
        <v>397</v>
      </c>
      <c r="F420" s="39" t="s">
        <v>41</v>
      </c>
      <c r="G420" s="40">
        <v>9.5141799999999996</v>
      </c>
    </row>
    <row r="421" spans="1:7" ht="15" hidden="1">
      <c r="A421" s="95" t="s">
        <v>398</v>
      </c>
      <c r="B421" s="37" t="s">
        <v>377</v>
      </c>
      <c r="C421" s="37" t="s">
        <v>153</v>
      </c>
      <c r="D421" s="37" t="s">
        <v>44</v>
      </c>
      <c r="E421" s="37" t="s">
        <v>399</v>
      </c>
      <c r="F421" s="39"/>
      <c r="G421" s="40">
        <f>G422</f>
        <v>0</v>
      </c>
    </row>
    <row r="422" spans="1:7" ht="15.75" hidden="1" customHeight="1">
      <c r="A422" s="36" t="s">
        <v>38</v>
      </c>
      <c r="B422" s="37" t="s">
        <v>377</v>
      </c>
      <c r="C422" s="37" t="s">
        <v>153</v>
      </c>
      <c r="D422" s="37" t="s">
        <v>44</v>
      </c>
      <c r="E422" s="37" t="s">
        <v>399</v>
      </c>
      <c r="F422" s="39" t="s">
        <v>39</v>
      </c>
      <c r="G422" s="40"/>
    </row>
    <row r="423" spans="1:7" s="33" customFormat="1" ht="14.25">
      <c r="A423" s="47" t="s">
        <v>246</v>
      </c>
      <c r="B423" s="26" t="s">
        <v>377</v>
      </c>
      <c r="C423" s="26">
        <v>10</v>
      </c>
      <c r="D423" s="26"/>
      <c r="E423" s="26"/>
      <c r="F423" s="27"/>
      <c r="G423" s="28">
        <f>G424</f>
        <v>1727.6110000000001</v>
      </c>
    </row>
    <row r="424" spans="1:7" s="33" customFormat="1" ht="14.25">
      <c r="A424" s="47" t="s">
        <v>255</v>
      </c>
      <c r="B424" s="26" t="s">
        <v>377</v>
      </c>
      <c r="C424" s="26">
        <v>10</v>
      </c>
      <c r="D424" s="26" t="s">
        <v>29</v>
      </c>
      <c r="E424" s="26"/>
      <c r="F424" s="27"/>
      <c r="G424" s="28">
        <f>G429+G425</f>
        <v>1727.6110000000001</v>
      </c>
    </row>
    <row r="425" spans="1:7" s="33" customFormat="1" ht="25.5">
      <c r="A425" s="47" t="s">
        <v>240</v>
      </c>
      <c r="B425" s="26" t="s">
        <v>377</v>
      </c>
      <c r="C425" s="26">
        <v>10</v>
      </c>
      <c r="D425" s="26" t="s">
        <v>29</v>
      </c>
      <c r="E425" s="26" t="s">
        <v>241</v>
      </c>
      <c r="F425" s="27"/>
      <c r="G425" s="28">
        <f>G426</f>
        <v>964.58300000000008</v>
      </c>
    </row>
    <row r="426" spans="1:7" s="33" customFormat="1" ht="57" customHeight="1">
      <c r="A426" s="41" t="s">
        <v>393</v>
      </c>
      <c r="B426" s="37" t="s">
        <v>377</v>
      </c>
      <c r="C426" s="37">
        <v>10</v>
      </c>
      <c r="D426" s="37" t="s">
        <v>29</v>
      </c>
      <c r="E426" s="37" t="s">
        <v>394</v>
      </c>
      <c r="F426" s="39"/>
      <c r="G426" s="40">
        <f>G427</f>
        <v>964.58300000000008</v>
      </c>
    </row>
    <row r="427" spans="1:7" s="33" customFormat="1" ht="45" customHeight="1">
      <c r="A427" s="42" t="s">
        <v>400</v>
      </c>
      <c r="B427" s="37" t="s">
        <v>377</v>
      </c>
      <c r="C427" s="37">
        <v>10</v>
      </c>
      <c r="D427" s="37" t="s">
        <v>29</v>
      </c>
      <c r="E427" s="38" t="s">
        <v>401</v>
      </c>
      <c r="F427" s="39"/>
      <c r="G427" s="40">
        <f>G428</f>
        <v>964.58300000000008</v>
      </c>
    </row>
    <row r="428" spans="1:7" s="33" customFormat="1" ht="18" customHeight="1">
      <c r="A428" s="74" t="s">
        <v>149</v>
      </c>
      <c r="B428" s="37" t="s">
        <v>377</v>
      </c>
      <c r="C428" s="37">
        <v>10</v>
      </c>
      <c r="D428" s="37" t="s">
        <v>29</v>
      </c>
      <c r="E428" s="38" t="s">
        <v>401</v>
      </c>
      <c r="F428" s="39" t="s">
        <v>150</v>
      </c>
      <c r="G428" s="40">
        <f>824.735+139.848</f>
        <v>964.58300000000008</v>
      </c>
    </row>
    <row r="429" spans="1:7" s="33" customFormat="1" ht="25.5">
      <c r="A429" s="117" t="s">
        <v>300</v>
      </c>
      <c r="B429" s="118" t="s">
        <v>377</v>
      </c>
      <c r="C429" s="118">
        <v>10</v>
      </c>
      <c r="D429" s="118" t="s">
        <v>29</v>
      </c>
      <c r="E429" s="118" t="s">
        <v>301</v>
      </c>
      <c r="F429" s="119"/>
      <c r="G429" s="120">
        <f>G430</f>
        <v>763.02800000000002</v>
      </c>
    </row>
    <row r="430" spans="1:7" ht="51.75">
      <c r="A430" s="49" t="s">
        <v>347</v>
      </c>
      <c r="B430" s="37" t="s">
        <v>377</v>
      </c>
      <c r="C430" s="37" t="s">
        <v>247</v>
      </c>
      <c r="D430" s="37" t="s">
        <v>29</v>
      </c>
      <c r="E430" s="37" t="s">
        <v>348</v>
      </c>
      <c r="F430" s="39"/>
      <c r="G430" s="40">
        <f>G431</f>
        <v>763.02800000000002</v>
      </c>
    </row>
    <row r="431" spans="1:7" ht="53.25" customHeight="1">
      <c r="A431" s="77" t="s">
        <v>366</v>
      </c>
      <c r="B431" s="37" t="s">
        <v>377</v>
      </c>
      <c r="C431" s="37" t="s">
        <v>247</v>
      </c>
      <c r="D431" s="37" t="s">
        <v>29</v>
      </c>
      <c r="E431" s="37" t="s">
        <v>368</v>
      </c>
      <c r="F431" s="39"/>
      <c r="G431" s="40">
        <f>G432+G433</f>
        <v>763.02800000000002</v>
      </c>
    </row>
    <row r="432" spans="1:7" ht="20.25" hidden="1" customHeight="1">
      <c r="A432" s="49" t="s">
        <v>38</v>
      </c>
      <c r="B432" s="37" t="s">
        <v>377</v>
      </c>
      <c r="C432" s="37">
        <v>10</v>
      </c>
      <c r="D432" s="37" t="s">
        <v>29</v>
      </c>
      <c r="E432" s="37" t="s">
        <v>402</v>
      </c>
      <c r="F432" s="39" t="s">
        <v>39</v>
      </c>
      <c r="G432" s="40"/>
    </row>
    <row r="433" spans="1:7" ht="19.5" customHeight="1" thickBot="1">
      <c r="A433" s="121" t="s">
        <v>149</v>
      </c>
      <c r="B433" s="122" t="s">
        <v>377</v>
      </c>
      <c r="C433" s="122">
        <v>10</v>
      </c>
      <c r="D433" s="122" t="s">
        <v>29</v>
      </c>
      <c r="E433" s="122" t="s">
        <v>368</v>
      </c>
      <c r="F433" s="123" t="s">
        <v>150</v>
      </c>
      <c r="G433" s="124">
        <f>750+13.028</f>
        <v>763.02800000000002</v>
      </c>
    </row>
    <row r="434" spans="1:7" ht="15">
      <c r="B434" s="125"/>
      <c r="C434" s="125"/>
      <c r="D434" s="125"/>
      <c r="E434" s="125"/>
      <c r="F434" s="126"/>
      <c r="G434" s="127"/>
    </row>
    <row r="435" spans="1:7" ht="15">
      <c r="B435" s="125"/>
      <c r="C435" s="125"/>
      <c r="D435" s="125"/>
      <c r="E435" s="125"/>
      <c r="F435" s="126"/>
      <c r="G435" s="127"/>
    </row>
    <row r="436" spans="1:7" ht="15">
      <c r="B436" s="125"/>
      <c r="C436" s="125"/>
      <c r="D436" s="125"/>
      <c r="E436" s="125"/>
      <c r="F436" s="126"/>
      <c r="G436" s="127"/>
    </row>
    <row r="437" spans="1:7" ht="15">
      <c r="B437" s="125"/>
      <c r="C437" s="125"/>
      <c r="D437" s="125"/>
      <c r="E437" s="125"/>
      <c r="F437" s="126"/>
      <c r="G437" s="127"/>
    </row>
    <row r="438" spans="1:7" ht="15">
      <c r="B438" s="125"/>
      <c r="C438" s="125"/>
      <c r="D438" s="125"/>
      <c r="E438" s="125"/>
      <c r="F438" s="126"/>
      <c r="G438" s="127"/>
    </row>
    <row r="439" spans="1:7" ht="15">
      <c r="B439" s="125"/>
      <c r="C439" s="125"/>
      <c r="D439" s="125"/>
      <c r="E439" s="125"/>
      <c r="F439" s="126"/>
      <c r="G439" s="127"/>
    </row>
    <row r="440" spans="1:7" ht="15">
      <c r="B440" s="125"/>
      <c r="C440" s="125"/>
      <c r="D440" s="125"/>
      <c r="E440" s="125"/>
      <c r="F440" s="126"/>
      <c r="G440" s="127"/>
    </row>
    <row r="441" spans="1:7" ht="15">
      <c r="B441" s="125"/>
      <c r="C441" s="125"/>
      <c r="D441" s="125"/>
      <c r="E441" s="125"/>
      <c r="F441" s="126"/>
      <c r="G441" s="127"/>
    </row>
    <row r="442" spans="1:7" ht="15">
      <c r="B442" s="125"/>
      <c r="C442" s="125"/>
      <c r="D442" s="125"/>
      <c r="E442" s="125"/>
      <c r="F442" s="126"/>
      <c r="G442" s="127"/>
    </row>
    <row r="443" spans="1:7" ht="15">
      <c r="B443" s="125"/>
      <c r="C443" s="125"/>
      <c r="D443" s="125"/>
      <c r="E443" s="125"/>
      <c r="F443" s="126"/>
      <c r="G443" s="127"/>
    </row>
    <row r="444" spans="1:7" ht="15">
      <c r="B444" s="125"/>
      <c r="C444" s="125"/>
      <c r="D444" s="125"/>
      <c r="E444" s="125"/>
      <c r="F444" s="126"/>
      <c r="G444" s="127"/>
    </row>
    <row r="445" spans="1:7" ht="15">
      <c r="B445" s="125"/>
      <c r="C445" s="125"/>
      <c r="D445" s="125"/>
      <c r="E445" s="125"/>
      <c r="F445" s="126"/>
      <c r="G445" s="127"/>
    </row>
    <row r="446" spans="1:7" ht="15">
      <c r="B446" s="125"/>
      <c r="C446" s="125"/>
      <c r="D446" s="125"/>
      <c r="E446" s="125"/>
      <c r="F446" s="126"/>
      <c r="G446" s="127"/>
    </row>
    <row r="447" spans="1:7" ht="15">
      <c r="B447" s="125"/>
      <c r="C447" s="125"/>
      <c r="D447" s="125"/>
      <c r="E447" s="125"/>
      <c r="F447" s="126"/>
      <c r="G447" s="127"/>
    </row>
    <row r="448" spans="1:7" ht="15">
      <c r="B448" s="125"/>
      <c r="C448" s="125"/>
      <c r="D448" s="125"/>
      <c r="E448" s="125"/>
      <c r="F448" s="126"/>
      <c r="G448" s="127"/>
    </row>
    <row r="449" spans="2:7" ht="15">
      <c r="B449" s="125"/>
      <c r="C449" s="125"/>
      <c r="D449" s="125"/>
      <c r="E449" s="125"/>
      <c r="F449" s="126"/>
      <c r="G449" s="127"/>
    </row>
    <row r="450" spans="2:7" ht="15">
      <c r="B450" s="125"/>
      <c r="C450" s="125"/>
      <c r="D450" s="125"/>
      <c r="E450" s="125"/>
      <c r="F450" s="126"/>
      <c r="G450" s="127"/>
    </row>
    <row r="451" spans="2:7" ht="15">
      <c r="B451" s="125"/>
      <c r="C451" s="125"/>
      <c r="D451" s="125"/>
      <c r="E451" s="125"/>
      <c r="F451" s="126"/>
      <c r="G451" s="127"/>
    </row>
    <row r="452" spans="2:7" ht="15">
      <c r="B452" s="125"/>
      <c r="C452" s="125"/>
      <c r="D452" s="125"/>
      <c r="E452" s="125"/>
      <c r="F452" s="126"/>
      <c r="G452" s="127"/>
    </row>
    <row r="453" spans="2:7" ht="15">
      <c r="B453" s="125"/>
      <c r="C453" s="125"/>
      <c r="D453" s="125"/>
      <c r="E453" s="125"/>
      <c r="F453" s="126"/>
      <c r="G453" s="127"/>
    </row>
    <row r="454" spans="2:7" ht="15">
      <c r="B454" s="125"/>
      <c r="C454" s="125"/>
      <c r="D454" s="125"/>
      <c r="E454" s="125"/>
      <c r="F454" s="126"/>
      <c r="G454" s="127"/>
    </row>
    <row r="455" spans="2:7" ht="15">
      <c r="B455" s="125"/>
      <c r="C455" s="125"/>
      <c r="D455" s="125"/>
      <c r="E455" s="125"/>
      <c r="F455" s="126"/>
      <c r="G455" s="127"/>
    </row>
    <row r="456" spans="2:7" ht="15">
      <c r="B456" s="125"/>
      <c r="C456" s="125"/>
      <c r="D456" s="125"/>
      <c r="E456" s="125"/>
      <c r="F456" s="126"/>
      <c r="G456" s="127"/>
    </row>
    <row r="457" spans="2:7" ht="15">
      <c r="B457" s="125"/>
      <c r="C457" s="125"/>
      <c r="D457" s="125"/>
      <c r="E457" s="125"/>
      <c r="F457" s="126"/>
      <c r="G457" s="127"/>
    </row>
    <row r="458" spans="2:7" ht="15">
      <c r="B458" s="125"/>
      <c r="C458" s="125"/>
      <c r="D458" s="125"/>
      <c r="E458" s="125"/>
      <c r="F458" s="126"/>
      <c r="G458" s="127"/>
    </row>
    <row r="459" spans="2:7" ht="15">
      <c r="B459" s="125"/>
      <c r="C459" s="125"/>
      <c r="D459" s="125"/>
      <c r="E459" s="125"/>
      <c r="F459" s="126"/>
      <c r="G459" s="127"/>
    </row>
    <row r="460" spans="2:7" ht="15">
      <c r="B460" s="125"/>
      <c r="C460" s="125"/>
      <c r="D460" s="125"/>
      <c r="E460" s="125"/>
      <c r="F460" s="126"/>
      <c r="G460" s="127"/>
    </row>
    <row r="461" spans="2:7" ht="15">
      <c r="B461" s="125"/>
      <c r="C461" s="125"/>
      <c r="D461" s="125"/>
      <c r="E461" s="125"/>
      <c r="F461" s="126"/>
      <c r="G461" s="127"/>
    </row>
    <row r="462" spans="2:7" ht="15">
      <c r="B462" s="125"/>
      <c r="C462" s="125"/>
      <c r="D462" s="125"/>
      <c r="E462" s="125"/>
      <c r="F462" s="126"/>
      <c r="G462" s="127"/>
    </row>
    <row r="463" spans="2:7" ht="15">
      <c r="B463" s="125"/>
      <c r="C463" s="125"/>
      <c r="D463" s="125"/>
      <c r="E463" s="125"/>
      <c r="F463" s="126"/>
      <c r="G463" s="127"/>
    </row>
    <row r="464" spans="2:7" ht="15">
      <c r="B464" s="125"/>
      <c r="C464" s="125"/>
      <c r="D464" s="125"/>
      <c r="E464" s="125"/>
      <c r="F464" s="126"/>
      <c r="G464" s="127"/>
    </row>
    <row r="465" spans="2:7" ht="15">
      <c r="B465" s="125"/>
      <c r="C465" s="125"/>
      <c r="D465" s="125"/>
      <c r="E465" s="125"/>
      <c r="F465" s="126"/>
      <c r="G465" s="127"/>
    </row>
    <row r="466" spans="2:7" ht="15">
      <c r="B466" s="125"/>
      <c r="C466" s="125"/>
      <c r="D466" s="125"/>
      <c r="E466" s="125"/>
      <c r="F466" s="126"/>
      <c r="G466" s="127"/>
    </row>
    <row r="467" spans="2:7" ht="15">
      <c r="B467" s="125"/>
      <c r="C467" s="125"/>
      <c r="D467" s="125"/>
      <c r="E467" s="125"/>
      <c r="F467" s="126"/>
      <c r="G467" s="127"/>
    </row>
    <row r="468" spans="2:7" ht="15">
      <c r="B468" s="125"/>
      <c r="C468" s="125"/>
      <c r="D468" s="125"/>
      <c r="E468" s="125"/>
      <c r="F468" s="126"/>
      <c r="G468" s="127"/>
    </row>
    <row r="469" spans="2:7" ht="15">
      <c r="B469" s="125"/>
      <c r="C469" s="125"/>
      <c r="D469" s="125"/>
      <c r="E469" s="125"/>
      <c r="F469" s="126"/>
      <c r="G469" s="127"/>
    </row>
    <row r="470" spans="2:7" ht="15">
      <c r="B470" s="125"/>
      <c r="C470" s="125"/>
      <c r="D470" s="125"/>
      <c r="E470" s="125"/>
      <c r="F470" s="126"/>
      <c r="G470" s="127"/>
    </row>
    <row r="471" spans="2:7" ht="15">
      <c r="B471" s="125"/>
      <c r="C471" s="125"/>
      <c r="D471" s="125"/>
      <c r="E471" s="125"/>
      <c r="F471" s="126"/>
      <c r="G471" s="127"/>
    </row>
    <row r="472" spans="2:7" ht="15">
      <c r="B472" s="125"/>
      <c r="C472" s="125"/>
      <c r="D472" s="125"/>
      <c r="E472" s="125"/>
      <c r="F472" s="126"/>
      <c r="G472" s="127"/>
    </row>
    <row r="473" spans="2:7" ht="15">
      <c r="B473" s="125"/>
      <c r="C473" s="125"/>
      <c r="D473" s="125"/>
      <c r="E473" s="125"/>
      <c r="F473" s="126"/>
      <c r="G473" s="127"/>
    </row>
    <row r="474" spans="2:7" ht="15">
      <c r="B474" s="125"/>
      <c r="C474" s="125"/>
      <c r="D474" s="125"/>
      <c r="E474" s="125"/>
      <c r="F474" s="126"/>
      <c r="G474" s="127"/>
    </row>
    <row r="475" spans="2:7" ht="15">
      <c r="B475" s="125"/>
      <c r="C475" s="125"/>
      <c r="D475" s="125"/>
      <c r="E475" s="125"/>
      <c r="F475" s="126"/>
      <c r="G475" s="127"/>
    </row>
    <row r="476" spans="2:7" ht="15">
      <c r="B476" s="125"/>
      <c r="C476" s="125"/>
      <c r="D476" s="125"/>
      <c r="E476" s="125"/>
      <c r="F476" s="126"/>
      <c r="G476" s="127"/>
    </row>
    <row r="477" spans="2:7" ht="15">
      <c r="B477" s="125"/>
      <c r="C477" s="125"/>
      <c r="D477" s="125"/>
      <c r="E477" s="125"/>
      <c r="F477" s="126"/>
      <c r="G477" s="127"/>
    </row>
    <row r="478" spans="2:7" ht="15">
      <c r="B478" s="125"/>
      <c r="C478" s="125"/>
      <c r="D478" s="125"/>
      <c r="E478" s="125"/>
      <c r="F478" s="126"/>
      <c r="G478" s="127"/>
    </row>
    <row r="479" spans="2:7" ht="15">
      <c r="B479" s="125"/>
      <c r="C479" s="125"/>
      <c r="D479" s="125"/>
      <c r="E479" s="125"/>
      <c r="F479" s="126"/>
      <c r="G479" s="127"/>
    </row>
    <row r="480" spans="2:7" ht="15">
      <c r="B480" s="125"/>
      <c r="C480" s="125"/>
      <c r="D480" s="125"/>
      <c r="E480" s="125"/>
      <c r="F480" s="126"/>
      <c r="G480" s="127"/>
    </row>
    <row r="481" spans="2:7" ht="15">
      <c r="B481" s="125"/>
      <c r="C481" s="125"/>
      <c r="D481" s="125"/>
      <c r="E481" s="125"/>
      <c r="F481" s="126"/>
      <c r="G481" s="127"/>
    </row>
    <row r="482" spans="2:7" ht="15">
      <c r="B482" s="125"/>
      <c r="C482" s="125"/>
      <c r="D482" s="125"/>
      <c r="E482" s="125"/>
      <c r="F482" s="126"/>
      <c r="G482" s="127"/>
    </row>
    <row r="483" spans="2:7" ht="15">
      <c r="B483" s="125"/>
      <c r="C483" s="125"/>
      <c r="D483" s="125"/>
      <c r="E483" s="125"/>
      <c r="F483" s="126"/>
      <c r="G483" s="127"/>
    </row>
    <row r="484" spans="2:7" ht="15">
      <c r="B484" s="125"/>
      <c r="C484" s="125"/>
      <c r="D484" s="125"/>
      <c r="E484" s="125"/>
      <c r="F484" s="126"/>
      <c r="G484" s="127"/>
    </row>
    <row r="485" spans="2:7" ht="15">
      <c r="B485" s="125"/>
      <c r="C485" s="125"/>
      <c r="D485" s="125"/>
      <c r="E485" s="125"/>
      <c r="F485" s="126"/>
      <c r="G485" s="127"/>
    </row>
    <row r="486" spans="2:7" ht="15">
      <c r="B486" s="125"/>
      <c r="C486" s="125"/>
      <c r="D486" s="125"/>
      <c r="E486" s="125"/>
      <c r="F486" s="126"/>
      <c r="G486" s="127"/>
    </row>
    <row r="487" spans="2:7" ht="15">
      <c r="B487" s="125"/>
      <c r="C487" s="125"/>
      <c r="D487" s="125"/>
      <c r="E487" s="125"/>
      <c r="F487" s="126"/>
      <c r="G487" s="127"/>
    </row>
    <row r="488" spans="2:7" ht="15">
      <c r="B488" s="125"/>
      <c r="C488" s="125"/>
      <c r="D488" s="125"/>
      <c r="E488" s="125"/>
      <c r="F488" s="126"/>
      <c r="G488" s="127"/>
    </row>
    <row r="489" spans="2:7" ht="15">
      <c r="B489" s="125"/>
      <c r="C489" s="125"/>
      <c r="D489" s="125"/>
      <c r="E489" s="125"/>
      <c r="F489" s="126"/>
      <c r="G489" s="127"/>
    </row>
    <row r="490" spans="2:7" ht="15">
      <c r="B490" s="125"/>
      <c r="C490" s="125"/>
      <c r="D490" s="125"/>
      <c r="E490" s="125"/>
      <c r="F490" s="126"/>
      <c r="G490" s="127"/>
    </row>
    <row r="491" spans="2:7" ht="15">
      <c r="B491" s="125"/>
      <c r="C491" s="125"/>
      <c r="D491" s="125"/>
      <c r="E491" s="125"/>
      <c r="F491" s="126"/>
      <c r="G491" s="127"/>
    </row>
    <row r="492" spans="2:7" ht="15">
      <c r="B492" s="125"/>
      <c r="C492" s="125"/>
      <c r="D492" s="125"/>
      <c r="E492" s="125"/>
      <c r="F492" s="126"/>
      <c r="G492" s="127"/>
    </row>
    <row r="493" spans="2:7" ht="15">
      <c r="B493" s="125"/>
      <c r="C493" s="125"/>
      <c r="D493" s="125"/>
      <c r="E493" s="125"/>
      <c r="F493" s="126"/>
      <c r="G493" s="127"/>
    </row>
    <row r="494" spans="2:7" ht="15">
      <c r="B494" s="125"/>
      <c r="C494" s="125"/>
      <c r="D494" s="125"/>
      <c r="E494" s="125"/>
      <c r="F494" s="126"/>
      <c r="G494" s="127"/>
    </row>
    <row r="495" spans="2:7" ht="15">
      <c r="B495" s="125"/>
      <c r="C495" s="125"/>
      <c r="D495" s="125"/>
      <c r="E495" s="125"/>
      <c r="F495" s="126"/>
      <c r="G495" s="127"/>
    </row>
    <row r="496" spans="2:7" ht="15">
      <c r="B496" s="125"/>
      <c r="C496" s="125"/>
      <c r="D496" s="125"/>
      <c r="E496" s="125"/>
      <c r="F496" s="126"/>
      <c r="G496" s="127"/>
    </row>
    <row r="497" spans="2:7" ht="15">
      <c r="B497" s="125"/>
      <c r="C497" s="125"/>
      <c r="D497" s="125"/>
      <c r="E497" s="125"/>
      <c r="F497" s="126"/>
      <c r="G497" s="127"/>
    </row>
    <row r="498" spans="2:7" ht="15">
      <c r="B498" s="125"/>
      <c r="C498" s="125"/>
      <c r="D498" s="125"/>
      <c r="E498" s="125"/>
      <c r="F498" s="126"/>
      <c r="G498" s="127"/>
    </row>
    <row r="499" spans="2:7" ht="15">
      <c r="B499" s="125"/>
      <c r="C499" s="125"/>
      <c r="D499" s="125"/>
      <c r="E499" s="125"/>
      <c r="F499" s="126"/>
      <c r="G499" s="127"/>
    </row>
    <row r="500" spans="2:7" ht="15">
      <c r="B500" s="125"/>
      <c r="C500" s="125"/>
      <c r="D500" s="125"/>
      <c r="E500" s="125"/>
      <c r="F500" s="126"/>
      <c r="G500" s="127"/>
    </row>
    <row r="501" spans="2:7" ht="15">
      <c r="B501" s="125"/>
      <c r="C501" s="125"/>
      <c r="D501" s="125"/>
      <c r="E501" s="125"/>
      <c r="F501" s="126"/>
      <c r="G501" s="127"/>
    </row>
    <row r="502" spans="2:7" ht="15">
      <c r="B502" s="125"/>
      <c r="C502" s="125"/>
      <c r="D502" s="125"/>
      <c r="E502" s="125"/>
      <c r="F502" s="126"/>
      <c r="G502" s="127"/>
    </row>
    <row r="503" spans="2:7" ht="15">
      <c r="B503" s="125"/>
      <c r="C503" s="125"/>
      <c r="D503" s="125"/>
      <c r="E503" s="125"/>
      <c r="F503" s="126"/>
      <c r="G503" s="127"/>
    </row>
    <row r="504" spans="2:7" ht="15">
      <c r="B504" s="125"/>
      <c r="C504" s="125"/>
      <c r="D504" s="125"/>
      <c r="E504" s="125"/>
      <c r="F504" s="126"/>
      <c r="G504" s="127"/>
    </row>
    <row r="505" spans="2:7" ht="15">
      <c r="B505" s="125"/>
      <c r="C505" s="125"/>
      <c r="D505" s="125"/>
      <c r="E505" s="125"/>
      <c r="F505" s="126"/>
      <c r="G505" s="127"/>
    </row>
    <row r="506" spans="2:7" ht="15">
      <c r="B506" s="125"/>
      <c r="C506" s="125"/>
      <c r="D506" s="125"/>
      <c r="E506" s="125"/>
      <c r="F506" s="126"/>
      <c r="G506" s="127"/>
    </row>
    <row r="507" spans="2:7" ht="15">
      <c r="B507" s="125"/>
      <c r="C507" s="125"/>
      <c r="D507" s="125"/>
      <c r="E507" s="125"/>
      <c r="F507" s="126"/>
      <c r="G507" s="127"/>
    </row>
    <row r="508" spans="2:7" ht="15">
      <c r="B508" s="125"/>
      <c r="C508" s="125"/>
      <c r="D508" s="125"/>
      <c r="E508" s="125"/>
      <c r="F508" s="126"/>
      <c r="G508" s="127"/>
    </row>
    <row r="509" spans="2:7" ht="15">
      <c r="B509" s="125"/>
      <c r="C509" s="125"/>
      <c r="D509" s="125"/>
      <c r="E509" s="125"/>
      <c r="F509" s="126"/>
      <c r="G509" s="127"/>
    </row>
    <row r="510" spans="2:7" ht="15">
      <c r="B510" s="125"/>
      <c r="C510" s="125"/>
      <c r="D510" s="125"/>
      <c r="E510" s="125"/>
      <c r="F510" s="126"/>
      <c r="G510" s="127"/>
    </row>
    <row r="511" spans="2:7" ht="15">
      <c r="B511" s="125"/>
      <c r="C511" s="125"/>
      <c r="D511" s="125"/>
      <c r="E511" s="125"/>
      <c r="F511" s="126"/>
      <c r="G511" s="127"/>
    </row>
    <row r="512" spans="2:7" ht="15">
      <c r="B512" s="125"/>
      <c r="C512" s="125"/>
      <c r="D512" s="125"/>
      <c r="E512" s="125"/>
      <c r="F512" s="126"/>
      <c r="G512" s="127"/>
    </row>
    <row r="513" spans="2:7" ht="15">
      <c r="B513" s="125"/>
      <c r="C513" s="125"/>
      <c r="D513" s="125"/>
      <c r="E513" s="125"/>
      <c r="F513" s="126"/>
      <c r="G513" s="127"/>
    </row>
    <row r="514" spans="2:7" ht="15">
      <c r="B514" s="125"/>
      <c r="C514" s="125"/>
      <c r="D514" s="125"/>
      <c r="E514" s="125"/>
      <c r="F514" s="126"/>
      <c r="G514" s="127"/>
    </row>
    <row r="515" spans="2:7" ht="15">
      <c r="B515" s="125"/>
      <c r="C515" s="125"/>
      <c r="D515" s="125"/>
      <c r="E515" s="125"/>
      <c r="F515" s="126"/>
      <c r="G515" s="127"/>
    </row>
    <row r="516" spans="2:7" ht="15">
      <c r="B516" s="125"/>
      <c r="C516" s="125"/>
      <c r="D516" s="125"/>
      <c r="E516" s="125"/>
      <c r="F516" s="126"/>
      <c r="G516" s="127"/>
    </row>
    <row r="517" spans="2:7" ht="15">
      <c r="B517" s="125"/>
      <c r="C517" s="125"/>
      <c r="D517" s="125"/>
      <c r="E517" s="125"/>
      <c r="F517" s="126"/>
      <c r="G517" s="127"/>
    </row>
    <row r="518" spans="2:7" ht="15">
      <c r="B518" s="125"/>
      <c r="C518" s="125"/>
      <c r="D518" s="125"/>
      <c r="E518" s="125"/>
      <c r="F518" s="126"/>
      <c r="G518" s="127"/>
    </row>
    <row r="519" spans="2:7" ht="15">
      <c r="B519" s="125"/>
      <c r="C519" s="125"/>
      <c r="D519" s="125"/>
      <c r="E519" s="125"/>
      <c r="F519" s="126"/>
      <c r="G519" s="127"/>
    </row>
    <row r="520" spans="2:7" ht="15">
      <c r="B520" s="125"/>
      <c r="C520" s="125"/>
      <c r="D520" s="125"/>
      <c r="E520" s="125"/>
      <c r="F520" s="126"/>
      <c r="G520" s="127"/>
    </row>
    <row r="521" spans="2:7" ht="15">
      <c r="B521" s="125"/>
      <c r="C521" s="125"/>
      <c r="D521" s="125"/>
      <c r="E521" s="125"/>
      <c r="F521" s="126"/>
      <c r="G521" s="127"/>
    </row>
    <row r="522" spans="2:7" ht="15">
      <c r="B522" s="125"/>
      <c r="C522" s="125"/>
      <c r="D522" s="125"/>
      <c r="E522" s="125"/>
      <c r="F522" s="126"/>
      <c r="G522" s="127"/>
    </row>
    <row r="523" spans="2:7" ht="15">
      <c r="B523" s="125"/>
      <c r="C523" s="125"/>
      <c r="D523" s="125"/>
      <c r="E523" s="125"/>
      <c r="F523" s="126"/>
      <c r="G523" s="127"/>
    </row>
    <row r="524" spans="2:7" ht="15">
      <c r="B524" s="125"/>
      <c r="C524" s="125"/>
      <c r="D524" s="125"/>
      <c r="E524" s="125"/>
      <c r="F524" s="126"/>
      <c r="G524" s="127"/>
    </row>
    <row r="525" spans="2:7" ht="15">
      <c r="B525" s="125"/>
      <c r="C525" s="125"/>
      <c r="D525" s="125"/>
      <c r="E525" s="125"/>
      <c r="F525" s="126"/>
      <c r="G525" s="127"/>
    </row>
    <row r="526" spans="2:7" ht="15">
      <c r="B526" s="125"/>
      <c r="C526" s="125"/>
      <c r="D526" s="125"/>
      <c r="E526" s="125"/>
      <c r="F526" s="126"/>
      <c r="G526" s="127"/>
    </row>
    <row r="527" spans="2:7" ht="15">
      <c r="B527" s="125"/>
      <c r="C527" s="125"/>
      <c r="D527" s="125"/>
      <c r="E527" s="125"/>
      <c r="F527" s="126"/>
      <c r="G527" s="127"/>
    </row>
    <row r="528" spans="2:7" ht="15">
      <c r="B528" s="125"/>
      <c r="C528" s="125"/>
      <c r="D528" s="125"/>
      <c r="E528" s="125"/>
      <c r="F528" s="126"/>
      <c r="G528" s="127"/>
    </row>
    <row r="529" spans="2:7" ht="15">
      <c r="B529" s="125"/>
      <c r="C529" s="125"/>
      <c r="D529" s="125"/>
      <c r="E529" s="125"/>
      <c r="F529" s="126"/>
      <c r="G529" s="127"/>
    </row>
    <row r="530" spans="2:7" ht="15">
      <c r="B530" s="125"/>
      <c r="C530" s="125"/>
      <c r="D530" s="125"/>
      <c r="E530" s="125"/>
      <c r="F530" s="126"/>
      <c r="G530" s="127"/>
    </row>
    <row r="531" spans="2:7" ht="15">
      <c r="B531" s="125"/>
      <c r="C531" s="125"/>
      <c r="D531" s="125"/>
      <c r="E531" s="125"/>
      <c r="F531" s="126"/>
      <c r="G531" s="127"/>
    </row>
    <row r="532" spans="2:7" ht="15">
      <c r="B532" s="125"/>
      <c r="C532" s="125"/>
      <c r="D532" s="125"/>
      <c r="E532" s="125"/>
      <c r="F532" s="126"/>
      <c r="G532" s="127"/>
    </row>
    <row r="533" spans="2:7" ht="15">
      <c r="B533" s="125"/>
      <c r="C533" s="125"/>
      <c r="D533" s="125"/>
      <c r="E533" s="125"/>
      <c r="F533" s="126"/>
      <c r="G533" s="127"/>
    </row>
    <row r="534" spans="2:7" ht="15">
      <c r="B534" s="125"/>
      <c r="C534" s="125"/>
      <c r="D534" s="125"/>
      <c r="E534" s="125"/>
      <c r="F534" s="126"/>
      <c r="G534" s="127"/>
    </row>
    <row r="535" spans="2:7" ht="15">
      <c r="B535" s="125"/>
      <c r="C535" s="125"/>
      <c r="D535" s="125"/>
      <c r="E535" s="125"/>
      <c r="F535" s="126"/>
      <c r="G535" s="127"/>
    </row>
    <row r="536" spans="2:7" ht="15">
      <c r="B536" s="125"/>
      <c r="C536" s="125"/>
      <c r="D536" s="125"/>
      <c r="E536" s="125"/>
      <c r="F536" s="126"/>
      <c r="G536" s="127"/>
    </row>
    <row r="537" spans="2:7" ht="15">
      <c r="B537" s="125"/>
      <c r="C537" s="125"/>
      <c r="D537" s="125"/>
      <c r="E537" s="125"/>
      <c r="F537" s="126"/>
      <c r="G537" s="127"/>
    </row>
    <row r="538" spans="2:7" ht="15">
      <c r="B538" s="125"/>
      <c r="C538" s="125"/>
      <c r="D538" s="125"/>
      <c r="E538" s="125"/>
      <c r="F538" s="126"/>
      <c r="G538" s="127"/>
    </row>
    <row r="539" spans="2:7" ht="15">
      <c r="B539" s="125"/>
      <c r="C539" s="125"/>
      <c r="D539" s="125"/>
      <c r="E539" s="125"/>
      <c r="F539" s="126"/>
      <c r="G539" s="127"/>
    </row>
    <row r="540" spans="2:7" ht="15">
      <c r="B540" s="125"/>
      <c r="C540" s="125"/>
      <c r="D540" s="125"/>
      <c r="E540" s="125"/>
      <c r="F540" s="126"/>
      <c r="G540" s="127"/>
    </row>
    <row r="541" spans="2:7" ht="15">
      <c r="B541" s="125"/>
      <c r="C541" s="125"/>
      <c r="D541" s="125"/>
      <c r="E541" s="125"/>
      <c r="F541" s="126"/>
      <c r="G541" s="127"/>
    </row>
    <row r="542" spans="2:7" ht="15">
      <c r="B542" s="125"/>
      <c r="C542" s="125"/>
      <c r="D542" s="125"/>
      <c r="E542" s="125"/>
      <c r="F542" s="126"/>
      <c r="G542" s="127"/>
    </row>
    <row r="543" spans="2:7" ht="15">
      <c r="B543" s="125"/>
      <c r="C543" s="125"/>
      <c r="D543" s="125"/>
      <c r="E543" s="125"/>
      <c r="F543" s="126"/>
      <c r="G543" s="127"/>
    </row>
    <row r="544" spans="2:7" ht="15">
      <c r="B544" s="125"/>
      <c r="C544" s="125"/>
      <c r="D544" s="125"/>
      <c r="E544" s="125"/>
      <c r="F544" s="126"/>
      <c r="G544" s="127"/>
    </row>
    <row r="545" spans="2:7" ht="15">
      <c r="B545" s="125"/>
      <c r="C545" s="125"/>
      <c r="D545" s="125"/>
      <c r="E545" s="125"/>
      <c r="F545" s="126"/>
      <c r="G545" s="127"/>
    </row>
    <row r="546" spans="2:7" ht="15">
      <c r="B546" s="125"/>
      <c r="C546" s="125"/>
      <c r="D546" s="125"/>
      <c r="E546" s="125"/>
      <c r="F546" s="126"/>
      <c r="G546" s="127"/>
    </row>
    <row r="547" spans="2:7" ht="15">
      <c r="B547" s="125"/>
      <c r="C547" s="125"/>
      <c r="D547" s="125"/>
      <c r="E547" s="125"/>
      <c r="F547" s="126"/>
      <c r="G547" s="127"/>
    </row>
    <row r="548" spans="2:7" ht="15">
      <c r="B548" s="125"/>
      <c r="C548" s="125"/>
      <c r="D548" s="125"/>
      <c r="E548" s="125"/>
      <c r="F548" s="126"/>
      <c r="G548" s="127"/>
    </row>
    <row r="549" spans="2:7" ht="15">
      <c r="B549" s="125"/>
      <c r="C549" s="125"/>
      <c r="D549" s="125"/>
      <c r="E549" s="125"/>
      <c r="F549" s="126"/>
      <c r="G549" s="127"/>
    </row>
    <row r="550" spans="2:7" ht="15">
      <c r="B550" s="125"/>
      <c r="C550" s="125"/>
      <c r="D550" s="125"/>
      <c r="E550" s="125"/>
      <c r="F550" s="126"/>
      <c r="G550" s="127"/>
    </row>
    <row r="551" spans="2:7" ht="15">
      <c r="B551" s="125"/>
      <c r="C551" s="125"/>
      <c r="D551" s="125"/>
      <c r="E551" s="125"/>
      <c r="F551" s="126"/>
      <c r="G551" s="127"/>
    </row>
    <row r="552" spans="2:7" ht="15">
      <c r="B552" s="125"/>
      <c r="C552" s="125"/>
      <c r="D552" s="125"/>
      <c r="E552" s="125"/>
      <c r="F552" s="126"/>
      <c r="G552" s="127"/>
    </row>
    <row r="553" spans="2:7" ht="15">
      <c r="B553" s="125"/>
      <c r="C553" s="125"/>
      <c r="D553" s="125"/>
      <c r="E553" s="125"/>
      <c r="F553" s="126"/>
      <c r="G553" s="127"/>
    </row>
    <row r="554" spans="2:7" ht="15">
      <c r="B554" s="125"/>
      <c r="C554" s="125"/>
      <c r="D554" s="125"/>
      <c r="E554" s="125"/>
      <c r="F554" s="126"/>
      <c r="G554" s="127"/>
    </row>
    <row r="555" spans="2:7" ht="15">
      <c r="B555" s="125"/>
      <c r="C555" s="125"/>
      <c r="D555" s="125"/>
      <c r="E555" s="125"/>
      <c r="F555" s="126"/>
      <c r="G555" s="127"/>
    </row>
    <row r="556" spans="2:7" ht="15">
      <c r="B556" s="125"/>
      <c r="C556" s="125"/>
      <c r="D556" s="125"/>
      <c r="E556" s="125"/>
      <c r="F556" s="126"/>
      <c r="G556" s="127"/>
    </row>
    <row r="557" spans="2:7" ht="15">
      <c r="B557" s="125"/>
      <c r="C557" s="125"/>
      <c r="D557" s="125"/>
      <c r="E557" s="125"/>
      <c r="F557" s="126"/>
      <c r="G557" s="127"/>
    </row>
    <row r="558" spans="2:7" ht="15">
      <c r="B558" s="125"/>
      <c r="C558" s="125"/>
      <c r="D558" s="125"/>
      <c r="E558" s="125"/>
      <c r="F558" s="126"/>
      <c r="G558" s="127"/>
    </row>
    <row r="559" spans="2:7" ht="15">
      <c r="B559" s="125"/>
      <c r="C559" s="125"/>
      <c r="D559" s="125"/>
      <c r="E559" s="125"/>
      <c r="F559" s="126"/>
      <c r="G559" s="127"/>
    </row>
    <row r="560" spans="2:7" ht="15">
      <c r="B560" s="125"/>
      <c r="C560" s="125"/>
      <c r="D560" s="125"/>
      <c r="E560" s="125"/>
      <c r="F560" s="126"/>
      <c r="G560" s="127"/>
    </row>
    <row r="561" spans="2:7" ht="15">
      <c r="B561" s="125"/>
      <c r="C561" s="125"/>
      <c r="D561" s="125"/>
      <c r="E561" s="125"/>
      <c r="F561" s="126"/>
      <c r="G561" s="127"/>
    </row>
    <row r="562" spans="2:7" ht="15">
      <c r="B562" s="125"/>
      <c r="C562" s="125"/>
      <c r="D562" s="125"/>
      <c r="E562" s="125"/>
      <c r="F562" s="126"/>
      <c r="G562" s="127"/>
    </row>
    <row r="563" spans="2:7" ht="15">
      <c r="B563" s="125"/>
      <c r="C563" s="125"/>
      <c r="D563" s="125"/>
      <c r="E563" s="125"/>
      <c r="F563" s="126"/>
      <c r="G563" s="127"/>
    </row>
    <row r="564" spans="2:7" ht="15">
      <c r="B564" s="125"/>
      <c r="C564" s="125"/>
      <c r="D564" s="125"/>
      <c r="E564" s="125"/>
      <c r="F564" s="126"/>
      <c r="G564" s="127"/>
    </row>
    <row r="565" spans="2:7" ht="15">
      <c r="B565" s="125"/>
      <c r="C565" s="125"/>
      <c r="D565" s="125"/>
      <c r="E565" s="125"/>
      <c r="F565" s="126"/>
      <c r="G565" s="127"/>
    </row>
    <row r="566" spans="2:7" ht="15">
      <c r="B566" s="125"/>
      <c r="C566" s="125"/>
      <c r="D566" s="125"/>
      <c r="E566" s="125"/>
      <c r="F566" s="126"/>
      <c r="G566" s="127"/>
    </row>
    <row r="567" spans="2:7" ht="15">
      <c r="B567" s="125"/>
      <c r="C567" s="125"/>
      <c r="D567" s="125"/>
      <c r="E567" s="125"/>
      <c r="F567" s="126"/>
      <c r="G567" s="127"/>
    </row>
    <row r="568" spans="2:7" ht="15">
      <c r="B568" s="125"/>
      <c r="C568" s="125"/>
      <c r="D568" s="125"/>
      <c r="E568" s="125"/>
      <c r="F568" s="126"/>
      <c r="G568" s="127"/>
    </row>
    <row r="569" spans="2:7" ht="15">
      <c r="B569" s="125"/>
      <c r="C569" s="125"/>
      <c r="D569" s="125"/>
      <c r="E569" s="125"/>
      <c r="F569" s="126"/>
      <c r="G569" s="127"/>
    </row>
    <row r="570" spans="2:7" ht="15">
      <c r="B570" s="125"/>
      <c r="C570" s="125"/>
      <c r="D570" s="125"/>
      <c r="E570" s="125"/>
      <c r="F570" s="126"/>
      <c r="G570" s="127"/>
    </row>
    <row r="571" spans="2:7" ht="15">
      <c r="B571" s="125"/>
      <c r="C571" s="125"/>
      <c r="D571" s="125"/>
      <c r="E571" s="125"/>
      <c r="F571" s="126"/>
      <c r="G571" s="127"/>
    </row>
    <row r="572" spans="2:7" ht="15">
      <c r="B572" s="125"/>
      <c r="C572" s="125"/>
      <c r="D572" s="125"/>
      <c r="E572" s="125"/>
      <c r="F572" s="126"/>
      <c r="G572" s="127"/>
    </row>
    <row r="573" spans="2:7" ht="15">
      <c r="B573" s="125"/>
      <c r="C573" s="125"/>
      <c r="D573" s="125"/>
      <c r="E573" s="125"/>
      <c r="F573" s="126"/>
      <c r="G573" s="127"/>
    </row>
    <row r="574" spans="2:7" ht="15">
      <c r="B574" s="125"/>
      <c r="C574" s="125"/>
      <c r="D574" s="125"/>
      <c r="E574" s="125"/>
      <c r="F574" s="126"/>
      <c r="G574" s="127"/>
    </row>
    <row r="575" spans="2:7" ht="15">
      <c r="B575" s="125"/>
      <c r="C575" s="125"/>
      <c r="D575" s="125"/>
      <c r="E575" s="125"/>
      <c r="F575" s="126"/>
      <c r="G575" s="127"/>
    </row>
    <row r="576" spans="2:7" ht="15">
      <c r="B576" s="125"/>
      <c r="C576" s="125"/>
      <c r="D576" s="125"/>
      <c r="E576" s="125"/>
      <c r="F576" s="126"/>
      <c r="G576" s="127"/>
    </row>
    <row r="577" spans="2:7" ht="15">
      <c r="B577" s="125"/>
      <c r="C577" s="125"/>
      <c r="D577" s="125"/>
      <c r="E577" s="125"/>
      <c r="F577" s="126"/>
      <c r="G577" s="127"/>
    </row>
    <row r="578" spans="2:7" ht="15">
      <c r="B578" s="125"/>
      <c r="C578" s="125"/>
      <c r="D578" s="125"/>
      <c r="E578" s="125"/>
      <c r="F578" s="126"/>
      <c r="G578" s="127"/>
    </row>
    <row r="579" spans="2:7" ht="15">
      <c r="B579" s="125"/>
      <c r="C579" s="125"/>
      <c r="D579" s="125"/>
      <c r="E579" s="125"/>
      <c r="F579" s="126"/>
      <c r="G579" s="127"/>
    </row>
    <row r="580" spans="2:7" ht="15">
      <c r="B580" s="125"/>
      <c r="C580" s="125"/>
      <c r="D580" s="125"/>
      <c r="E580" s="125"/>
      <c r="F580" s="126"/>
      <c r="G580" s="127"/>
    </row>
    <row r="581" spans="2:7" ht="15">
      <c r="B581" s="125"/>
      <c r="C581" s="125"/>
      <c r="D581" s="125"/>
      <c r="E581" s="125"/>
      <c r="F581" s="126"/>
      <c r="G581" s="127"/>
    </row>
    <row r="582" spans="2:7" ht="15">
      <c r="B582" s="125"/>
      <c r="C582" s="125"/>
      <c r="D582" s="125"/>
      <c r="E582" s="125"/>
      <c r="F582" s="126"/>
      <c r="G582" s="127"/>
    </row>
    <row r="583" spans="2:7" ht="15">
      <c r="B583" s="125"/>
      <c r="C583" s="125"/>
      <c r="D583" s="125"/>
      <c r="E583" s="125"/>
      <c r="F583" s="126"/>
      <c r="G583" s="127"/>
    </row>
    <row r="584" spans="2:7" ht="15">
      <c r="B584" s="125"/>
      <c r="C584" s="125"/>
      <c r="D584" s="125"/>
      <c r="E584" s="125"/>
      <c r="F584" s="126"/>
      <c r="G584" s="127"/>
    </row>
    <row r="585" spans="2:7" ht="15">
      <c r="B585" s="125"/>
      <c r="C585" s="125"/>
      <c r="D585" s="125"/>
      <c r="E585" s="125"/>
      <c r="F585" s="126"/>
      <c r="G585" s="127"/>
    </row>
    <row r="586" spans="2:7" ht="15">
      <c r="B586" s="125"/>
      <c r="C586" s="125"/>
      <c r="D586" s="125"/>
      <c r="E586" s="125"/>
      <c r="F586" s="126"/>
      <c r="G586" s="127"/>
    </row>
    <row r="587" spans="2:7" ht="15">
      <c r="B587" s="125"/>
      <c r="C587" s="125"/>
      <c r="D587" s="125"/>
      <c r="E587" s="125"/>
      <c r="F587" s="126"/>
      <c r="G587" s="127"/>
    </row>
    <row r="588" spans="2:7" ht="15">
      <c r="B588" s="125"/>
      <c r="C588" s="125"/>
      <c r="D588" s="125"/>
      <c r="E588" s="125"/>
      <c r="F588" s="126"/>
      <c r="G588" s="127"/>
    </row>
    <row r="589" spans="2:7" ht="15">
      <c r="B589" s="125"/>
      <c r="C589" s="125"/>
      <c r="D589" s="125"/>
      <c r="E589" s="125"/>
      <c r="F589" s="126"/>
      <c r="G589" s="127"/>
    </row>
    <row r="590" spans="2:7" ht="15">
      <c r="B590" s="125"/>
      <c r="C590" s="125"/>
      <c r="D590" s="125"/>
      <c r="E590" s="125"/>
      <c r="F590" s="126"/>
      <c r="G590" s="127"/>
    </row>
    <row r="591" spans="2:7" ht="15">
      <c r="B591" s="125"/>
      <c r="C591" s="125"/>
      <c r="D591" s="125"/>
      <c r="E591" s="125"/>
      <c r="F591" s="126"/>
      <c r="G591" s="127"/>
    </row>
    <row r="592" spans="2:7" ht="15">
      <c r="B592" s="125"/>
      <c r="C592" s="125"/>
      <c r="D592" s="125"/>
      <c r="E592" s="125"/>
      <c r="F592" s="126"/>
      <c r="G592" s="127"/>
    </row>
    <row r="593" spans="2:7" ht="15">
      <c r="B593" s="125"/>
      <c r="C593" s="125"/>
      <c r="D593" s="125"/>
      <c r="E593" s="125"/>
      <c r="F593" s="126"/>
      <c r="G593" s="127"/>
    </row>
    <row r="594" spans="2:7" ht="15">
      <c r="B594" s="125"/>
      <c r="C594" s="125"/>
      <c r="D594" s="125"/>
      <c r="E594" s="125"/>
      <c r="F594" s="126"/>
      <c r="G594" s="127"/>
    </row>
    <row r="595" spans="2:7" ht="15">
      <c r="B595" s="125"/>
      <c r="C595" s="125"/>
      <c r="D595" s="125"/>
      <c r="E595" s="125"/>
      <c r="F595" s="126"/>
      <c r="G595" s="127"/>
    </row>
    <row r="596" spans="2:7" ht="15">
      <c r="B596" s="125"/>
      <c r="C596" s="125"/>
      <c r="D596" s="125"/>
      <c r="E596" s="125"/>
      <c r="F596" s="126"/>
      <c r="G596" s="127"/>
    </row>
    <row r="597" spans="2:7" ht="15">
      <c r="B597" s="125"/>
      <c r="C597" s="125"/>
      <c r="D597" s="125"/>
      <c r="E597" s="125"/>
      <c r="F597" s="126"/>
      <c r="G597" s="127"/>
    </row>
    <row r="598" spans="2:7" ht="15">
      <c r="B598" s="125"/>
      <c r="C598" s="125"/>
      <c r="D598" s="125"/>
      <c r="E598" s="125"/>
      <c r="F598" s="126"/>
      <c r="G598" s="127"/>
    </row>
    <row r="599" spans="2:7" ht="15">
      <c r="B599" s="125"/>
      <c r="C599" s="125"/>
      <c r="D599" s="125"/>
      <c r="E599" s="125"/>
      <c r="F599" s="126"/>
      <c r="G599" s="127"/>
    </row>
    <row r="600" spans="2:7" ht="15">
      <c r="B600" s="125"/>
      <c r="C600" s="125"/>
      <c r="D600" s="125"/>
      <c r="E600" s="125"/>
      <c r="F600" s="126"/>
      <c r="G600" s="127"/>
    </row>
    <row r="601" spans="2:7" ht="15">
      <c r="B601" s="125"/>
      <c r="C601" s="125"/>
      <c r="D601" s="125"/>
      <c r="E601" s="125"/>
      <c r="F601" s="126"/>
      <c r="G601" s="127"/>
    </row>
    <row r="602" spans="2:7" ht="15">
      <c r="B602" s="125"/>
      <c r="C602" s="125"/>
      <c r="D602" s="125"/>
      <c r="E602" s="125"/>
      <c r="F602" s="126"/>
      <c r="G602" s="127"/>
    </row>
    <row r="603" spans="2:7" ht="15">
      <c r="B603" s="125"/>
      <c r="C603" s="125"/>
      <c r="D603" s="125"/>
      <c r="E603" s="125"/>
      <c r="F603" s="126"/>
      <c r="G603" s="127"/>
    </row>
    <row r="604" spans="2:7" ht="15">
      <c r="B604" s="125"/>
      <c r="C604" s="125"/>
      <c r="D604" s="125"/>
      <c r="E604" s="125"/>
      <c r="F604" s="126"/>
      <c r="G604" s="127"/>
    </row>
    <row r="605" spans="2:7" ht="15">
      <c r="B605" s="125"/>
      <c r="C605" s="125"/>
      <c r="D605" s="125"/>
      <c r="E605" s="125"/>
      <c r="F605" s="126"/>
      <c r="G605" s="127"/>
    </row>
    <row r="606" spans="2:7" ht="15">
      <c r="B606" s="125"/>
      <c r="C606" s="125"/>
      <c r="D606" s="125"/>
      <c r="E606" s="125"/>
      <c r="F606" s="126"/>
      <c r="G606" s="127"/>
    </row>
    <row r="607" spans="2:7" ht="15">
      <c r="B607" s="125"/>
      <c r="C607" s="125"/>
      <c r="D607" s="125"/>
      <c r="E607" s="125"/>
      <c r="F607" s="126"/>
      <c r="G607" s="127"/>
    </row>
    <row r="608" spans="2:7" ht="15">
      <c r="B608" s="125"/>
      <c r="C608" s="125"/>
      <c r="D608" s="125"/>
      <c r="E608" s="125"/>
      <c r="F608" s="126"/>
      <c r="G608" s="127"/>
    </row>
    <row r="609" spans="2:7" ht="15">
      <c r="B609" s="125"/>
      <c r="C609" s="125"/>
      <c r="D609" s="125"/>
      <c r="E609" s="125"/>
      <c r="F609" s="126"/>
      <c r="G609" s="127"/>
    </row>
    <row r="610" spans="2:7" ht="15">
      <c r="B610" s="125"/>
      <c r="C610" s="125"/>
      <c r="D610" s="125"/>
      <c r="E610" s="125"/>
      <c r="F610" s="126"/>
      <c r="G610" s="127"/>
    </row>
    <row r="611" spans="2:7" ht="15">
      <c r="B611" s="125"/>
      <c r="C611" s="125"/>
      <c r="D611" s="125"/>
      <c r="E611" s="125"/>
      <c r="F611" s="126"/>
      <c r="G611" s="127"/>
    </row>
    <row r="612" spans="2:7" ht="15">
      <c r="B612" s="125"/>
      <c r="C612" s="125"/>
      <c r="D612" s="125"/>
      <c r="E612" s="125"/>
      <c r="F612" s="126"/>
      <c r="G612" s="127"/>
    </row>
    <row r="613" spans="2:7" ht="15">
      <c r="B613" s="125"/>
      <c r="C613" s="125"/>
      <c r="D613" s="125"/>
      <c r="E613" s="125"/>
      <c r="F613" s="126"/>
      <c r="G613" s="127"/>
    </row>
    <row r="614" spans="2:7" ht="15">
      <c r="B614" s="125"/>
      <c r="C614" s="125"/>
      <c r="D614" s="125"/>
      <c r="E614" s="125"/>
      <c r="F614" s="126"/>
      <c r="G614" s="127"/>
    </row>
    <row r="615" spans="2:7" ht="15">
      <c r="B615" s="125"/>
      <c r="C615" s="125"/>
      <c r="D615" s="125"/>
      <c r="E615" s="125"/>
      <c r="F615" s="126"/>
      <c r="G615" s="127"/>
    </row>
    <row r="616" spans="2:7" ht="15">
      <c r="B616" s="125"/>
      <c r="C616" s="125"/>
      <c r="D616" s="125"/>
      <c r="E616" s="125"/>
      <c r="F616" s="126"/>
      <c r="G616" s="127"/>
    </row>
    <row r="617" spans="2:7" ht="15">
      <c r="B617" s="125"/>
      <c r="C617" s="125"/>
      <c r="D617" s="125"/>
      <c r="E617" s="125"/>
      <c r="F617" s="126"/>
      <c r="G617" s="127"/>
    </row>
    <row r="618" spans="2:7" ht="15">
      <c r="B618" s="125"/>
      <c r="C618" s="125"/>
      <c r="D618" s="125"/>
      <c r="E618" s="125"/>
      <c r="F618" s="126"/>
      <c r="G618" s="127"/>
    </row>
    <row r="619" spans="2:7" ht="15">
      <c r="B619" s="125"/>
      <c r="C619" s="125"/>
      <c r="D619" s="125"/>
      <c r="E619" s="125"/>
      <c r="F619" s="126"/>
      <c r="G619" s="127"/>
    </row>
    <row r="620" spans="2:7" ht="15">
      <c r="B620" s="125"/>
      <c r="C620" s="125"/>
      <c r="D620" s="125"/>
      <c r="E620" s="125"/>
      <c r="F620" s="126"/>
      <c r="G620" s="127"/>
    </row>
    <row r="621" spans="2:7" ht="15">
      <c r="B621" s="125"/>
      <c r="C621" s="125"/>
      <c r="D621" s="125"/>
      <c r="E621" s="125"/>
      <c r="F621" s="126"/>
      <c r="G621" s="127"/>
    </row>
    <row r="622" spans="2:7" ht="15">
      <c r="B622" s="125"/>
      <c r="C622" s="125"/>
      <c r="D622" s="125"/>
      <c r="E622" s="125"/>
      <c r="F622" s="126"/>
      <c r="G622" s="127"/>
    </row>
    <row r="623" spans="2:7" ht="15">
      <c r="B623" s="125"/>
      <c r="C623" s="125"/>
      <c r="D623" s="125"/>
      <c r="E623" s="125"/>
      <c r="F623" s="126"/>
      <c r="G623" s="127"/>
    </row>
    <row r="624" spans="2:7" ht="15">
      <c r="B624" s="125"/>
      <c r="C624" s="125"/>
      <c r="D624" s="125"/>
      <c r="E624" s="125"/>
      <c r="F624" s="126"/>
      <c r="G624" s="127"/>
    </row>
  </sheetData>
  <mergeCells count="14">
    <mergeCell ref="G10:G11"/>
    <mergeCell ref="A8:G8"/>
    <mergeCell ref="E1:F1"/>
    <mergeCell ref="E2:G2"/>
    <mergeCell ref="E3:G3"/>
    <mergeCell ref="E4:G4"/>
    <mergeCell ref="E5:G5"/>
    <mergeCell ref="B6:F6"/>
    <mergeCell ref="A10:A11"/>
    <mergeCell ref="B10:B11"/>
    <mergeCell ref="C10:C11"/>
    <mergeCell ref="D10:D11"/>
    <mergeCell ref="E10:E11"/>
    <mergeCell ref="F10:F11"/>
  </mergeCells>
  <hyperlinks>
    <hyperlink ref="A168" r:id="rId1" display="consultantplus://offline/ref=C6EF3AE28B6C46D1117CBBA251A07B11C6C7C5768D606C8B0E322DA1BBA42282C9440EEF08E6CC43400230U6VFM"/>
    <hyperlink ref="A173" r:id="rId2" display="consultantplus://offline/ref=C6EF3AE28B6C46D1117CBBA251A07B11C6C7C5768D67668B05322DA1BBA42282C9440EEF08E6CC43400635U6VBM"/>
    <hyperlink ref="A178" r:id="rId3" display="consultantplus://offline/ref=C6EF3AE28B6C46D1117CBBA251A07B11C6C7C5768D67668B05322DA1BBA42282C9440EEF08E6CC43400635U6VBM"/>
    <hyperlink ref="A179" r:id="rId4" display="consultantplus://offline/ref=C6EF3AE28B6C46D1117CBBA251A07B11C6C7C5768D67668B05322DA1BBA42282C9440EEF08E6CC43410E37U6VAM"/>
  </hyperlinks>
  <pageMargins left="0.70866141732283472" right="0.70866141732283472" top="0" bottom="0" header="0.31496062992125984" footer="0.31496062992125984"/>
  <pageSetup paperSize="9" scale="72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workbookViewId="0">
      <selection activeCell="D13" sqref="D13"/>
    </sheetView>
  </sheetViews>
  <sheetFormatPr defaultRowHeight="15.75"/>
  <cols>
    <col min="1" max="1" width="64.85546875" style="1" customWidth="1"/>
    <col min="2" max="2" width="7.42578125" style="3" customWidth="1"/>
    <col min="3" max="3" width="8.140625" style="3" customWidth="1"/>
    <col min="4" max="4" width="19" style="17" customWidth="1"/>
    <col min="5" max="5" width="15.42578125" style="7" customWidth="1"/>
    <col min="6" max="6" width="10" style="7" bestFit="1" customWidth="1"/>
    <col min="7" max="250" width="9.140625" style="7"/>
    <col min="251" max="251" width="64.85546875" style="7" customWidth="1"/>
    <col min="252" max="252" width="5.140625" style="7" customWidth="1"/>
    <col min="253" max="253" width="4.85546875" style="7" customWidth="1"/>
    <col min="254" max="254" width="5" style="7" customWidth="1"/>
    <col min="255" max="255" width="12" style="7" customWidth="1"/>
    <col min="256" max="256" width="5.7109375" style="7" customWidth="1"/>
    <col min="257" max="257" width="0" style="7" hidden="1" customWidth="1"/>
    <col min="258" max="258" width="14.42578125" style="7" customWidth="1"/>
    <col min="259" max="259" width="16.42578125" style="7" customWidth="1"/>
    <col min="260" max="260" width="13.140625" style="7" customWidth="1"/>
    <col min="261" max="261" width="15.42578125" style="7" customWidth="1"/>
    <col min="262" max="262" width="10" style="7" bestFit="1" customWidth="1"/>
    <col min="263" max="506" width="9.140625" style="7"/>
    <col min="507" max="507" width="64.85546875" style="7" customWidth="1"/>
    <col min="508" max="508" width="5.140625" style="7" customWidth="1"/>
    <col min="509" max="509" width="4.85546875" style="7" customWidth="1"/>
    <col min="510" max="510" width="5" style="7" customWidth="1"/>
    <col min="511" max="511" width="12" style="7" customWidth="1"/>
    <col min="512" max="512" width="5.7109375" style="7" customWidth="1"/>
    <col min="513" max="513" width="0" style="7" hidden="1" customWidth="1"/>
    <col min="514" max="514" width="14.42578125" style="7" customWidth="1"/>
    <col min="515" max="515" width="16.42578125" style="7" customWidth="1"/>
    <col min="516" max="516" width="13.140625" style="7" customWidth="1"/>
    <col min="517" max="517" width="15.42578125" style="7" customWidth="1"/>
    <col min="518" max="518" width="10" style="7" bestFit="1" customWidth="1"/>
    <col min="519" max="762" width="9.140625" style="7"/>
    <col min="763" max="763" width="64.85546875" style="7" customWidth="1"/>
    <col min="764" max="764" width="5.140625" style="7" customWidth="1"/>
    <col min="765" max="765" width="4.85546875" style="7" customWidth="1"/>
    <col min="766" max="766" width="5" style="7" customWidth="1"/>
    <col min="767" max="767" width="12" style="7" customWidth="1"/>
    <col min="768" max="768" width="5.7109375" style="7" customWidth="1"/>
    <col min="769" max="769" width="0" style="7" hidden="1" customWidth="1"/>
    <col min="770" max="770" width="14.42578125" style="7" customWidth="1"/>
    <col min="771" max="771" width="16.42578125" style="7" customWidth="1"/>
    <col min="772" max="772" width="13.140625" style="7" customWidth="1"/>
    <col min="773" max="773" width="15.42578125" style="7" customWidth="1"/>
    <col min="774" max="774" width="10" style="7" bestFit="1" customWidth="1"/>
    <col min="775" max="1018" width="9.140625" style="7"/>
    <col min="1019" max="1019" width="64.85546875" style="7" customWidth="1"/>
    <col min="1020" max="1020" width="5.140625" style="7" customWidth="1"/>
    <col min="1021" max="1021" width="4.85546875" style="7" customWidth="1"/>
    <col min="1022" max="1022" width="5" style="7" customWidth="1"/>
    <col min="1023" max="1023" width="12" style="7" customWidth="1"/>
    <col min="1024" max="1024" width="5.7109375" style="7" customWidth="1"/>
    <col min="1025" max="1025" width="0" style="7" hidden="1" customWidth="1"/>
    <col min="1026" max="1026" width="14.42578125" style="7" customWidth="1"/>
    <col min="1027" max="1027" width="16.42578125" style="7" customWidth="1"/>
    <col min="1028" max="1028" width="13.140625" style="7" customWidth="1"/>
    <col min="1029" max="1029" width="15.42578125" style="7" customWidth="1"/>
    <col min="1030" max="1030" width="10" style="7" bestFit="1" customWidth="1"/>
    <col min="1031" max="1274" width="9.140625" style="7"/>
    <col min="1275" max="1275" width="64.85546875" style="7" customWidth="1"/>
    <col min="1276" max="1276" width="5.140625" style="7" customWidth="1"/>
    <col min="1277" max="1277" width="4.85546875" style="7" customWidth="1"/>
    <col min="1278" max="1278" width="5" style="7" customWidth="1"/>
    <col min="1279" max="1279" width="12" style="7" customWidth="1"/>
    <col min="1280" max="1280" width="5.7109375" style="7" customWidth="1"/>
    <col min="1281" max="1281" width="0" style="7" hidden="1" customWidth="1"/>
    <col min="1282" max="1282" width="14.42578125" style="7" customWidth="1"/>
    <col min="1283" max="1283" width="16.42578125" style="7" customWidth="1"/>
    <col min="1284" max="1284" width="13.140625" style="7" customWidth="1"/>
    <col min="1285" max="1285" width="15.42578125" style="7" customWidth="1"/>
    <col min="1286" max="1286" width="10" style="7" bestFit="1" customWidth="1"/>
    <col min="1287" max="1530" width="9.140625" style="7"/>
    <col min="1531" max="1531" width="64.85546875" style="7" customWidth="1"/>
    <col min="1532" max="1532" width="5.140625" style="7" customWidth="1"/>
    <col min="1533" max="1533" width="4.85546875" style="7" customWidth="1"/>
    <col min="1534" max="1534" width="5" style="7" customWidth="1"/>
    <col min="1535" max="1535" width="12" style="7" customWidth="1"/>
    <col min="1536" max="1536" width="5.7109375" style="7" customWidth="1"/>
    <col min="1537" max="1537" width="0" style="7" hidden="1" customWidth="1"/>
    <col min="1538" max="1538" width="14.42578125" style="7" customWidth="1"/>
    <col min="1539" max="1539" width="16.42578125" style="7" customWidth="1"/>
    <col min="1540" max="1540" width="13.140625" style="7" customWidth="1"/>
    <col min="1541" max="1541" width="15.42578125" style="7" customWidth="1"/>
    <col min="1542" max="1542" width="10" style="7" bestFit="1" customWidth="1"/>
    <col min="1543" max="1786" width="9.140625" style="7"/>
    <col min="1787" max="1787" width="64.85546875" style="7" customWidth="1"/>
    <col min="1788" max="1788" width="5.140625" style="7" customWidth="1"/>
    <col min="1789" max="1789" width="4.85546875" style="7" customWidth="1"/>
    <col min="1790" max="1790" width="5" style="7" customWidth="1"/>
    <col min="1791" max="1791" width="12" style="7" customWidth="1"/>
    <col min="1792" max="1792" width="5.7109375" style="7" customWidth="1"/>
    <col min="1793" max="1793" width="0" style="7" hidden="1" customWidth="1"/>
    <col min="1794" max="1794" width="14.42578125" style="7" customWidth="1"/>
    <col min="1795" max="1795" width="16.42578125" style="7" customWidth="1"/>
    <col min="1796" max="1796" width="13.140625" style="7" customWidth="1"/>
    <col min="1797" max="1797" width="15.42578125" style="7" customWidth="1"/>
    <col min="1798" max="1798" width="10" style="7" bestFit="1" customWidth="1"/>
    <col min="1799" max="2042" width="9.140625" style="7"/>
    <col min="2043" max="2043" width="64.85546875" style="7" customWidth="1"/>
    <col min="2044" max="2044" width="5.140625" style="7" customWidth="1"/>
    <col min="2045" max="2045" width="4.85546875" style="7" customWidth="1"/>
    <col min="2046" max="2046" width="5" style="7" customWidth="1"/>
    <col min="2047" max="2047" width="12" style="7" customWidth="1"/>
    <col min="2048" max="2048" width="5.7109375" style="7" customWidth="1"/>
    <col min="2049" max="2049" width="0" style="7" hidden="1" customWidth="1"/>
    <col min="2050" max="2050" width="14.42578125" style="7" customWidth="1"/>
    <col min="2051" max="2051" width="16.42578125" style="7" customWidth="1"/>
    <col min="2052" max="2052" width="13.140625" style="7" customWidth="1"/>
    <col min="2053" max="2053" width="15.42578125" style="7" customWidth="1"/>
    <col min="2054" max="2054" width="10" style="7" bestFit="1" customWidth="1"/>
    <col min="2055" max="2298" width="9.140625" style="7"/>
    <col min="2299" max="2299" width="64.85546875" style="7" customWidth="1"/>
    <col min="2300" max="2300" width="5.140625" style="7" customWidth="1"/>
    <col min="2301" max="2301" width="4.85546875" style="7" customWidth="1"/>
    <col min="2302" max="2302" width="5" style="7" customWidth="1"/>
    <col min="2303" max="2303" width="12" style="7" customWidth="1"/>
    <col min="2304" max="2304" width="5.7109375" style="7" customWidth="1"/>
    <col min="2305" max="2305" width="0" style="7" hidden="1" customWidth="1"/>
    <col min="2306" max="2306" width="14.42578125" style="7" customWidth="1"/>
    <col min="2307" max="2307" width="16.42578125" style="7" customWidth="1"/>
    <col min="2308" max="2308" width="13.140625" style="7" customWidth="1"/>
    <col min="2309" max="2309" width="15.42578125" style="7" customWidth="1"/>
    <col min="2310" max="2310" width="10" style="7" bestFit="1" customWidth="1"/>
    <col min="2311" max="2554" width="9.140625" style="7"/>
    <col min="2555" max="2555" width="64.85546875" style="7" customWidth="1"/>
    <col min="2556" max="2556" width="5.140625" style="7" customWidth="1"/>
    <col min="2557" max="2557" width="4.85546875" style="7" customWidth="1"/>
    <col min="2558" max="2558" width="5" style="7" customWidth="1"/>
    <col min="2559" max="2559" width="12" style="7" customWidth="1"/>
    <col min="2560" max="2560" width="5.7109375" style="7" customWidth="1"/>
    <col min="2561" max="2561" width="0" style="7" hidden="1" customWidth="1"/>
    <col min="2562" max="2562" width="14.42578125" style="7" customWidth="1"/>
    <col min="2563" max="2563" width="16.42578125" style="7" customWidth="1"/>
    <col min="2564" max="2564" width="13.140625" style="7" customWidth="1"/>
    <col min="2565" max="2565" width="15.42578125" style="7" customWidth="1"/>
    <col min="2566" max="2566" width="10" style="7" bestFit="1" customWidth="1"/>
    <col min="2567" max="2810" width="9.140625" style="7"/>
    <col min="2811" max="2811" width="64.85546875" style="7" customWidth="1"/>
    <col min="2812" max="2812" width="5.140625" style="7" customWidth="1"/>
    <col min="2813" max="2813" width="4.85546875" style="7" customWidth="1"/>
    <col min="2814" max="2814" width="5" style="7" customWidth="1"/>
    <col min="2815" max="2815" width="12" style="7" customWidth="1"/>
    <col min="2816" max="2816" width="5.7109375" style="7" customWidth="1"/>
    <col min="2817" max="2817" width="0" style="7" hidden="1" customWidth="1"/>
    <col min="2818" max="2818" width="14.42578125" style="7" customWidth="1"/>
    <col min="2819" max="2819" width="16.42578125" style="7" customWidth="1"/>
    <col min="2820" max="2820" width="13.140625" style="7" customWidth="1"/>
    <col min="2821" max="2821" width="15.42578125" style="7" customWidth="1"/>
    <col min="2822" max="2822" width="10" style="7" bestFit="1" customWidth="1"/>
    <col min="2823" max="3066" width="9.140625" style="7"/>
    <col min="3067" max="3067" width="64.85546875" style="7" customWidth="1"/>
    <col min="3068" max="3068" width="5.140625" style="7" customWidth="1"/>
    <col min="3069" max="3069" width="4.85546875" style="7" customWidth="1"/>
    <col min="3070" max="3070" width="5" style="7" customWidth="1"/>
    <col min="3071" max="3071" width="12" style="7" customWidth="1"/>
    <col min="3072" max="3072" width="5.7109375" style="7" customWidth="1"/>
    <col min="3073" max="3073" width="0" style="7" hidden="1" customWidth="1"/>
    <col min="3074" max="3074" width="14.42578125" style="7" customWidth="1"/>
    <col min="3075" max="3075" width="16.42578125" style="7" customWidth="1"/>
    <col min="3076" max="3076" width="13.140625" style="7" customWidth="1"/>
    <col min="3077" max="3077" width="15.42578125" style="7" customWidth="1"/>
    <col min="3078" max="3078" width="10" style="7" bestFit="1" customWidth="1"/>
    <col min="3079" max="3322" width="9.140625" style="7"/>
    <col min="3323" max="3323" width="64.85546875" style="7" customWidth="1"/>
    <col min="3324" max="3324" width="5.140625" style="7" customWidth="1"/>
    <col min="3325" max="3325" width="4.85546875" style="7" customWidth="1"/>
    <col min="3326" max="3326" width="5" style="7" customWidth="1"/>
    <col min="3327" max="3327" width="12" style="7" customWidth="1"/>
    <col min="3328" max="3328" width="5.7109375" style="7" customWidth="1"/>
    <col min="3329" max="3329" width="0" style="7" hidden="1" customWidth="1"/>
    <col min="3330" max="3330" width="14.42578125" style="7" customWidth="1"/>
    <col min="3331" max="3331" width="16.42578125" style="7" customWidth="1"/>
    <col min="3332" max="3332" width="13.140625" style="7" customWidth="1"/>
    <col min="3333" max="3333" width="15.42578125" style="7" customWidth="1"/>
    <col min="3334" max="3334" width="10" style="7" bestFit="1" customWidth="1"/>
    <col min="3335" max="3578" width="9.140625" style="7"/>
    <col min="3579" max="3579" width="64.85546875" style="7" customWidth="1"/>
    <col min="3580" max="3580" width="5.140625" style="7" customWidth="1"/>
    <col min="3581" max="3581" width="4.85546875" style="7" customWidth="1"/>
    <col min="3582" max="3582" width="5" style="7" customWidth="1"/>
    <col min="3583" max="3583" width="12" style="7" customWidth="1"/>
    <col min="3584" max="3584" width="5.7109375" style="7" customWidth="1"/>
    <col min="3585" max="3585" width="0" style="7" hidden="1" customWidth="1"/>
    <col min="3586" max="3586" width="14.42578125" style="7" customWidth="1"/>
    <col min="3587" max="3587" width="16.42578125" style="7" customWidth="1"/>
    <col min="3588" max="3588" width="13.140625" style="7" customWidth="1"/>
    <col min="3589" max="3589" width="15.42578125" style="7" customWidth="1"/>
    <col min="3590" max="3590" width="10" style="7" bestFit="1" customWidth="1"/>
    <col min="3591" max="3834" width="9.140625" style="7"/>
    <col min="3835" max="3835" width="64.85546875" style="7" customWidth="1"/>
    <col min="3836" max="3836" width="5.140625" style="7" customWidth="1"/>
    <col min="3837" max="3837" width="4.85546875" style="7" customWidth="1"/>
    <col min="3838" max="3838" width="5" style="7" customWidth="1"/>
    <col min="3839" max="3839" width="12" style="7" customWidth="1"/>
    <col min="3840" max="3840" width="5.7109375" style="7" customWidth="1"/>
    <col min="3841" max="3841" width="0" style="7" hidden="1" customWidth="1"/>
    <col min="3842" max="3842" width="14.42578125" style="7" customWidth="1"/>
    <col min="3843" max="3843" width="16.42578125" style="7" customWidth="1"/>
    <col min="3844" max="3844" width="13.140625" style="7" customWidth="1"/>
    <col min="3845" max="3845" width="15.42578125" style="7" customWidth="1"/>
    <col min="3846" max="3846" width="10" style="7" bestFit="1" customWidth="1"/>
    <col min="3847" max="4090" width="9.140625" style="7"/>
    <col min="4091" max="4091" width="64.85546875" style="7" customWidth="1"/>
    <col min="4092" max="4092" width="5.140625" style="7" customWidth="1"/>
    <col min="4093" max="4093" width="4.85546875" style="7" customWidth="1"/>
    <col min="4094" max="4094" width="5" style="7" customWidth="1"/>
    <col min="4095" max="4095" width="12" style="7" customWidth="1"/>
    <col min="4096" max="4096" width="5.7109375" style="7" customWidth="1"/>
    <col min="4097" max="4097" width="0" style="7" hidden="1" customWidth="1"/>
    <col min="4098" max="4098" width="14.42578125" style="7" customWidth="1"/>
    <col min="4099" max="4099" width="16.42578125" style="7" customWidth="1"/>
    <col min="4100" max="4100" width="13.140625" style="7" customWidth="1"/>
    <col min="4101" max="4101" width="15.42578125" style="7" customWidth="1"/>
    <col min="4102" max="4102" width="10" style="7" bestFit="1" customWidth="1"/>
    <col min="4103" max="4346" width="9.140625" style="7"/>
    <col min="4347" max="4347" width="64.85546875" style="7" customWidth="1"/>
    <col min="4348" max="4348" width="5.140625" style="7" customWidth="1"/>
    <col min="4349" max="4349" width="4.85546875" style="7" customWidth="1"/>
    <col min="4350" max="4350" width="5" style="7" customWidth="1"/>
    <col min="4351" max="4351" width="12" style="7" customWidth="1"/>
    <col min="4352" max="4352" width="5.7109375" style="7" customWidth="1"/>
    <col min="4353" max="4353" width="0" style="7" hidden="1" customWidth="1"/>
    <col min="4354" max="4354" width="14.42578125" style="7" customWidth="1"/>
    <col min="4355" max="4355" width="16.42578125" style="7" customWidth="1"/>
    <col min="4356" max="4356" width="13.140625" style="7" customWidth="1"/>
    <col min="4357" max="4357" width="15.42578125" style="7" customWidth="1"/>
    <col min="4358" max="4358" width="10" style="7" bestFit="1" customWidth="1"/>
    <col min="4359" max="4602" width="9.140625" style="7"/>
    <col min="4603" max="4603" width="64.85546875" style="7" customWidth="1"/>
    <col min="4604" max="4604" width="5.140625" style="7" customWidth="1"/>
    <col min="4605" max="4605" width="4.85546875" style="7" customWidth="1"/>
    <col min="4606" max="4606" width="5" style="7" customWidth="1"/>
    <col min="4607" max="4607" width="12" style="7" customWidth="1"/>
    <col min="4608" max="4608" width="5.7109375" style="7" customWidth="1"/>
    <col min="4609" max="4609" width="0" style="7" hidden="1" customWidth="1"/>
    <col min="4610" max="4610" width="14.42578125" style="7" customWidth="1"/>
    <col min="4611" max="4611" width="16.42578125" style="7" customWidth="1"/>
    <col min="4612" max="4612" width="13.140625" style="7" customWidth="1"/>
    <col min="4613" max="4613" width="15.42578125" style="7" customWidth="1"/>
    <col min="4614" max="4614" width="10" style="7" bestFit="1" customWidth="1"/>
    <col min="4615" max="4858" width="9.140625" style="7"/>
    <col min="4859" max="4859" width="64.85546875" style="7" customWidth="1"/>
    <col min="4860" max="4860" width="5.140625" style="7" customWidth="1"/>
    <col min="4861" max="4861" width="4.85546875" style="7" customWidth="1"/>
    <col min="4862" max="4862" width="5" style="7" customWidth="1"/>
    <col min="4863" max="4863" width="12" style="7" customWidth="1"/>
    <col min="4864" max="4864" width="5.7109375" style="7" customWidth="1"/>
    <col min="4865" max="4865" width="0" style="7" hidden="1" customWidth="1"/>
    <col min="4866" max="4866" width="14.42578125" style="7" customWidth="1"/>
    <col min="4867" max="4867" width="16.42578125" style="7" customWidth="1"/>
    <col min="4868" max="4868" width="13.140625" style="7" customWidth="1"/>
    <col min="4869" max="4869" width="15.42578125" style="7" customWidth="1"/>
    <col min="4870" max="4870" width="10" style="7" bestFit="1" customWidth="1"/>
    <col min="4871" max="5114" width="9.140625" style="7"/>
    <col min="5115" max="5115" width="64.85546875" style="7" customWidth="1"/>
    <col min="5116" max="5116" width="5.140625" style="7" customWidth="1"/>
    <col min="5117" max="5117" width="4.85546875" style="7" customWidth="1"/>
    <col min="5118" max="5118" width="5" style="7" customWidth="1"/>
    <col min="5119" max="5119" width="12" style="7" customWidth="1"/>
    <col min="5120" max="5120" width="5.7109375" style="7" customWidth="1"/>
    <col min="5121" max="5121" width="0" style="7" hidden="1" customWidth="1"/>
    <col min="5122" max="5122" width="14.42578125" style="7" customWidth="1"/>
    <col min="5123" max="5123" width="16.42578125" style="7" customWidth="1"/>
    <col min="5124" max="5124" width="13.140625" style="7" customWidth="1"/>
    <col min="5125" max="5125" width="15.42578125" style="7" customWidth="1"/>
    <col min="5126" max="5126" width="10" style="7" bestFit="1" customWidth="1"/>
    <col min="5127" max="5370" width="9.140625" style="7"/>
    <col min="5371" max="5371" width="64.85546875" style="7" customWidth="1"/>
    <col min="5372" max="5372" width="5.140625" style="7" customWidth="1"/>
    <col min="5373" max="5373" width="4.85546875" style="7" customWidth="1"/>
    <col min="5374" max="5374" width="5" style="7" customWidth="1"/>
    <col min="5375" max="5375" width="12" style="7" customWidth="1"/>
    <col min="5376" max="5376" width="5.7109375" style="7" customWidth="1"/>
    <col min="5377" max="5377" width="0" style="7" hidden="1" customWidth="1"/>
    <col min="5378" max="5378" width="14.42578125" style="7" customWidth="1"/>
    <col min="5379" max="5379" width="16.42578125" style="7" customWidth="1"/>
    <col min="5380" max="5380" width="13.140625" style="7" customWidth="1"/>
    <col min="5381" max="5381" width="15.42578125" style="7" customWidth="1"/>
    <col min="5382" max="5382" width="10" style="7" bestFit="1" customWidth="1"/>
    <col min="5383" max="5626" width="9.140625" style="7"/>
    <col min="5627" max="5627" width="64.85546875" style="7" customWidth="1"/>
    <col min="5628" max="5628" width="5.140625" style="7" customWidth="1"/>
    <col min="5629" max="5629" width="4.85546875" style="7" customWidth="1"/>
    <col min="5630" max="5630" width="5" style="7" customWidth="1"/>
    <col min="5631" max="5631" width="12" style="7" customWidth="1"/>
    <col min="5632" max="5632" width="5.7109375" style="7" customWidth="1"/>
    <col min="5633" max="5633" width="0" style="7" hidden="1" customWidth="1"/>
    <col min="5634" max="5634" width="14.42578125" style="7" customWidth="1"/>
    <col min="5635" max="5635" width="16.42578125" style="7" customWidth="1"/>
    <col min="5636" max="5636" width="13.140625" style="7" customWidth="1"/>
    <col min="5637" max="5637" width="15.42578125" style="7" customWidth="1"/>
    <col min="5638" max="5638" width="10" style="7" bestFit="1" customWidth="1"/>
    <col min="5639" max="5882" width="9.140625" style="7"/>
    <col min="5883" max="5883" width="64.85546875" style="7" customWidth="1"/>
    <col min="5884" max="5884" width="5.140625" style="7" customWidth="1"/>
    <col min="5885" max="5885" width="4.85546875" style="7" customWidth="1"/>
    <col min="5886" max="5886" width="5" style="7" customWidth="1"/>
    <col min="5887" max="5887" width="12" style="7" customWidth="1"/>
    <col min="5888" max="5888" width="5.7109375" style="7" customWidth="1"/>
    <col min="5889" max="5889" width="0" style="7" hidden="1" customWidth="1"/>
    <col min="5890" max="5890" width="14.42578125" style="7" customWidth="1"/>
    <col min="5891" max="5891" width="16.42578125" style="7" customWidth="1"/>
    <col min="5892" max="5892" width="13.140625" style="7" customWidth="1"/>
    <col min="5893" max="5893" width="15.42578125" style="7" customWidth="1"/>
    <col min="5894" max="5894" width="10" style="7" bestFit="1" customWidth="1"/>
    <col min="5895" max="6138" width="9.140625" style="7"/>
    <col min="6139" max="6139" width="64.85546875" style="7" customWidth="1"/>
    <col min="6140" max="6140" width="5.140625" style="7" customWidth="1"/>
    <col min="6141" max="6141" width="4.85546875" style="7" customWidth="1"/>
    <col min="6142" max="6142" width="5" style="7" customWidth="1"/>
    <col min="6143" max="6143" width="12" style="7" customWidth="1"/>
    <col min="6144" max="6144" width="5.7109375" style="7" customWidth="1"/>
    <col min="6145" max="6145" width="0" style="7" hidden="1" customWidth="1"/>
    <col min="6146" max="6146" width="14.42578125" style="7" customWidth="1"/>
    <col min="6147" max="6147" width="16.42578125" style="7" customWidth="1"/>
    <col min="6148" max="6148" width="13.140625" style="7" customWidth="1"/>
    <col min="6149" max="6149" width="15.42578125" style="7" customWidth="1"/>
    <col min="6150" max="6150" width="10" style="7" bestFit="1" customWidth="1"/>
    <col min="6151" max="6394" width="9.140625" style="7"/>
    <col min="6395" max="6395" width="64.85546875" style="7" customWidth="1"/>
    <col min="6396" max="6396" width="5.140625" style="7" customWidth="1"/>
    <col min="6397" max="6397" width="4.85546875" style="7" customWidth="1"/>
    <col min="6398" max="6398" width="5" style="7" customWidth="1"/>
    <col min="6399" max="6399" width="12" style="7" customWidth="1"/>
    <col min="6400" max="6400" width="5.7109375" style="7" customWidth="1"/>
    <col min="6401" max="6401" width="0" style="7" hidden="1" customWidth="1"/>
    <col min="6402" max="6402" width="14.42578125" style="7" customWidth="1"/>
    <col min="6403" max="6403" width="16.42578125" style="7" customWidth="1"/>
    <col min="6404" max="6404" width="13.140625" style="7" customWidth="1"/>
    <col min="6405" max="6405" width="15.42578125" style="7" customWidth="1"/>
    <col min="6406" max="6406" width="10" style="7" bestFit="1" customWidth="1"/>
    <col min="6407" max="6650" width="9.140625" style="7"/>
    <col min="6651" max="6651" width="64.85546875" style="7" customWidth="1"/>
    <col min="6652" max="6652" width="5.140625" style="7" customWidth="1"/>
    <col min="6653" max="6653" width="4.85546875" style="7" customWidth="1"/>
    <col min="6654" max="6654" width="5" style="7" customWidth="1"/>
    <col min="6655" max="6655" width="12" style="7" customWidth="1"/>
    <col min="6656" max="6656" width="5.7109375" style="7" customWidth="1"/>
    <col min="6657" max="6657" width="0" style="7" hidden="1" customWidth="1"/>
    <col min="6658" max="6658" width="14.42578125" style="7" customWidth="1"/>
    <col min="6659" max="6659" width="16.42578125" style="7" customWidth="1"/>
    <col min="6660" max="6660" width="13.140625" style="7" customWidth="1"/>
    <col min="6661" max="6661" width="15.42578125" style="7" customWidth="1"/>
    <col min="6662" max="6662" width="10" style="7" bestFit="1" customWidth="1"/>
    <col min="6663" max="6906" width="9.140625" style="7"/>
    <col min="6907" max="6907" width="64.85546875" style="7" customWidth="1"/>
    <col min="6908" max="6908" width="5.140625" style="7" customWidth="1"/>
    <col min="6909" max="6909" width="4.85546875" style="7" customWidth="1"/>
    <col min="6910" max="6910" width="5" style="7" customWidth="1"/>
    <col min="6911" max="6911" width="12" style="7" customWidth="1"/>
    <col min="6912" max="6912" width="5.7109375" style="7" customWidth="1"/>
    <col min="6913" max="6913" width="0" style="7" hidden="1" customWidth="1"/>
    <col min="6914" max="6914" width="14.42578125" style="7" customWidth="1"/>
    <col min="6915" max="6915" width="16.42578125" style="7" customWidth="1"/>
    <col min="6916" max="6916" width="13.140625" style="7" customWidth="1"/>
    <col min="6917" max="6917" width="15.42578125" style="7" customWidth="1"/>
    <col min="6918" max="6918" width="10" style="7" bestFit="1" customWidth="1"/>
    <col min="6919" max="7162" width="9.140625" style="7"/>
    <col min="7163" max="7163" width="64.85546875" style="7" customWidth="1"/>
    <col min="7164" max="7164" width="5.140625" style="7" customWidth="1"/>
    <col min="7165" max="7165" width="4.85546875" style="7" customWidth="1"/>
    <col min="7166" max="7166" width="5" style="7" customWidth="1"/>
    <col min="7167" max="7167" width="12" style="7" customWidth="1"/>
    <col min="7168" max="7168" width="5.7109375" style="7" customWidth="1"/>
    <col min="7169" max="7169" width="0" style="7" hidden="1" customWidth="1"/>
    <col min="7170" max="7170" width="14.42578125" style="7" customWidth="1"/>
    <col min="7171" max="7171" width="16.42578125" style="7" customWidth="1"/>
    <col min="7172" max="7172" width="13.140625" style="7" customWidth="1"/>
    <col min="7173" max="7173" width="15.42578125" style="7" customWidth="1"/>
    <col min="7174" max="7174" width="10" style="7" bestFit="1" customWidth="1"/>
    <col min="7175" max="7418" width="9.140625" style="7"/>
    <col min="7419" max="7419" width="64.85546875" style="7" customWidth="1"/>
    <col min="7420" max="7420" width="5.140625" style="7" customWidth="1"/>
    <col min="7421" max="7421" width="4.85546875" style="7" customWidth="1"/>
    <col min="7422" max="7422" width="5" style="7" customWidth="1"/>
    <col min="7423" max="7423" width="12" style="7" customWidth="1"/>
    <col min="7424" max="7424" width="5.7109375" style="7" customWidth="1"/>
    <col min="7425" max="7425" width="0" style="7" hidden="1" customWidth="1"/>
    <col min="7426" max="7426" width="14.42578125" style="7" customWidth="1"/>
    <col min="7427" max="7427" width="16.42578125" style="7" customWidth="1"/>
    <col min="7428" max="7428" width="13.140625" style="7" customWidth="1"/>
    <col min="7429" max="7429" width="15.42578125" style="7" customWidth="1"/>
    <col min="7430" max="7430" width="10" style="7" bestFit="1" customWidth="1"/>
    <col min="7431" max="7674" width="9.140625" style="7"/>
    <col min="7675" max="7675" width="64.85546875" style="7" customWidth="1"/>
    <col min="7676" max="7676" width="5.140625" style="7" customWidth="1"/>
    <col min="7677" max="7677" width="4.85546875" style="7" customWidth="1"/>
    <col min="7678" max="7678" width="5" style="7" customWidth="1"/>
    <col min="7679" max="7679" width="12" style="7" customWidth="1"/>
    <col min="7680" max="7680" width="5.7109375" style="7" customWidth="1"/>
    <col min="7681" max="7681" width="0" style="7" hidden="1" customWidth="1"/>
    <col min="7682" max="7682" width="14.42578125" style="7" customWidth="1"/>
    <col min="7683" max="7683" width="16.42578125" style="7" customWidth="1"/>
    <col min="7684" max="7684" width="13.140625" style="7" customWidth="1"/>
    <col min="7685" max="7685" width="15.42578125" style="7" customWidth="1"/>
    <col min="7686" max="7686" width="10" style="7" bestFit="1" customWidth="1"/>
    <col min="7687" max="7930" width="9.140625" style="7"/>
    <col min="7931" max="7931" width="64.85546875" style="7" customWidth="1"/>
    <col min="7932" max="7932" width="5.140625" style="7" customWidth="1"/>
    <col min="7933" max="7933" width="4.85546875" style="7" customWidth="1"/>
    <col min="7934" max="7934" width="5" style="7" customWidth="1"/>
    <col min="7935" max="7935" width="12" style="7" customWidth="1"/>
    <col min="7936" max="7936" width="5.7109375" style="7" customWidth="1"/>
    <col min="7937" max="7937" width="0" style="7" hidden="1" customWidth="1"/>
    <col min="7938" max="7938" width="14.42578125" style="7" customWidth="1"/>
    <col min="7939" max="7939" width="16.42578125" style="7" customWidth="1"/>
    <col min="7940" max="7940" width="13.140625" style="7" customWidth="1"/>
    <col min="7941" max="7941" width="15.42578125" style="7" customWidth="1"/>
    <col min="7942" max="7942" width="10" style="7" bestFit="1" customWidth="1"/>
    <col min="7943" max="8186" width="9.140625" style="7"/>
    <col min="8187" max="8187" width="64.85546875" style="7" customWidth="1"/>
    <col min="8188" max="8188" width="5.140625" style="7" customWidth="1"/>
    <col min="8189" max="8189" width="4.85546875" style="7" customWidth="1"/>
    <col min="8190" max="8190" width="5" style="7" customWidth="1"/>
    <col min="8191" max="8191" width="12" style="7" customWidth="1"/>
    <col min="8192" max="8192" width="5.7109375" style="7" customWidth="1"/>
    <col min="8193" max="8193" width="0" style="7" hidden="1" customWidth="1"/>
    <col min="8194" max="8194" width="14.42578125" style="7" customWidth="1"/>
    <col min="8195" max="8195" width="16.42578125" style="7" customWidth="1"/>
    <col min="8196" max="8196" width="13.140625" style="7" customWidth="1"/>
    <col min="8197" max="8197" width="15.42578125" style="7" customWidth="1"/>
    <col min="8198" max="8198" width="10" style="7" bestFit="1" customWidth="1"/>
    <col min="8199" max="8442" width="9.140625" style="7"/>
    <col min="8443" max="8443" width="64.85546875" style="7" customWidth="1"/>
    <col min="8444" max="8444" width="5.140625" style="7" customWidth="1"/>
    <col min="8445" max="8445" width="4.85546875" style="7" customWidth="1"/>
    <col min="8446" max="8446" width="5" style="7" customWidth="1"/>
    <col min="8447" max="8447" width="12" style="7" customWidth="1"/>
    <col min="8448" max="8448" width="5.7109375" style="7" customWidth="1"/>
    <col min="8449" max="8449" width="0" style="7" hidden="1" customWidth="1"/>
    <col min="8450" max="8450" width="14.42578125" style="7" customWidth="1"/>
    <col min="8451" max="8451" width="16.42578125" style="7" customWidth="1"/>
    <col min="8452" max="8452" width="13.140625" style="7" customWidth="1"/>
    <col min="8453" max="8453" width="15.42578125" style="7" customWidth="1"/>
    <col min="8454" max="8454" width="10" style="7" bestFit="1" customWidth="1"/>
    <col min="8455" max="8698" width="9.140625" style="7"/>
    <col min="8699" max="8699" width="64.85546875" style="7" customWidth="1"/>
    <col min="8700" max="8700" width="5.140625" style="7" customWidth="1"/>
    <col min="8701" max="8701" width="4.85546875" style="7" customWidth="1"/>
    <col min="8702" max="8702" width="5" style="7" customWidth="1"/>
    <col min="8703" max="8703" width="12" style="7" customWidth="1"/>
    <col min="8704" max="8704" width="5.7109375" style="7" customWidth="1"/>
    <col min="8705" max="8705" width="0" style="7" hidden="1" customWidth="1"/>
    <col min="8706" max="8706" width="14.42578125" style="7" customWidth="1"/>
    <col min="8707" max="8707" width="16.42578125" style="7" customWidth="1"/>
    <col min="8708" max="8708" width="13.140625" style="7" customWidth="1"/>
    <col min="8709" max="8709" width="15.42578125" style="7" customWidth="1"/>
    <col min="8710" max="8710" width="10" style="7" bestFit="1" customWidth="1"/>
    <col min="8711" max="8954" width="9.140625" style="7"/>
    <col min="8955" max="8955" width="64.85546875" style="7" customWidth="1"/>
    <col min="8956" max="8956" width="5.140625" style="7" customWidth="1"/>
    <col min="8957" max="8957" width="4.85546875" style="7" customWidth="1"/>
    <col min="8958" max="8958" width="5" style="7" customWidth="1"/>
    <col min="8959" max="8959" width="12" style="7" customWidth="1"/>
    <col min="8960" max="8960" width="5.7109375" style="7" customWidth="1"/>
    <col min="8961" max="8961" width="0" style="7" hidden="1" customWidth="1"/>
    <col min="8962" max="8962" width="14.42578125" style="7" customWidth="1"/>
    <col min="8963" max="8963" width="16.42578125" style="7" customWidth="1"/>
    <col min="8964" max="8964" width="13.140625" style="7" customWidth="1"/>
    <col min="8965" max="8965" width="15.42578125" style="7" customWidth="1"/>
    <col min="8966" max="8966" width="10" style="7" bestFit="1" customWidth="1"/>
    <col min="8967" max="9210" width="9.140625" style="7"/>
    <col min="9211" max="9211" width="64.85546875" style="7" customWidth="1"/>
    <col min="9212" max="9212" width="5.140625" style="7" customWidth="1"/>
    <col min="9213" max="9213" width="4.85546875" style="7" customWidth="1"/>
    <col min="9214" max="9214" width="5" style="7" customWidth="1"/>
    <col min="9215" max="9215" width="12" style="7" customWidth="1"/>
    <col min="9216" max="9216" width="5.7109375" style="7" customWidth="1"/>
    <col min="9217" max="9217" width="0" style="7" hidden="1" customWidth="1"/>
    <col min="9218" max="9218" width="14.42578125" style="7" customWidth="1"/>
    <col min="9219" max="9219" width="16.42578125" style="7" customWidth="1"/>
    <col min="9220" max="9220" width="13.140625" style="7" customWidth="1"/>
    <col min="9221" max="9221" width="15.42578125" style="7" customWidth="1"/>
    <col min="9222" max="9222" width="10" style="7" bestFit="1" customWidth="1"/>
    <col min="9223" max="9466" width="9.140625" style="7"/>
    <col min="9467" max="9467" width="64.85546875" style="7" customWidth="1"/>
    <col min="9468" max="9468" width="5.140625" style="7" customWidth="1"/>
    <col min="9469" max="9469" width="4.85546875" style="7" customWidth="1"/>
    <col min="9470" max="9470" width="5" style="7" customWidth="1"/>
    <col min="9471" max="9471" width="12" style="7" customWidth="1"/>
    <col min="9472" max="9472" width="5.7109375" style="7" customWidth="1"/>
    <col min="9473" max="9473" width="0" style="7" hidden="1" customWidth="1"/>
    <col min="9474" max="9474" width="14.42578125" style="7" customWidth="1"/>
    <col min="9475" max="9475" width="16.42578125" style="7" customWidth="1"/>
    <col min="9476" max="9476" width="13.140625" style="7" customWidth="1"/>
    <col min="9477" max="9477" width="15.42578125" style="7" customWidth="1"/>
    <col min="9478" max="9478" width="10" style="7" bestFit="1" customWidth="1"/>
    <col min="9479" max="9722" width="9.140625" style="7"/>
    <col min="9723" max="9723" width="64.85546875" style="7" customWidth="1"/>
    <col min="9724" max="9724" width="5.140625" style="7" customWidth="1"/>
    <col min="9725" max="9725" width="4.85546875" style="7" customWidth="1"/>
    <col min="9726" max="9726" width="5" style="7" customWidth="1"/>
    <col min="9727" max="9727" width="12" style="7" customWidth="1"/>
    <col min="9728" max="9728" width="5.7109375" style="7" customWidth="1"/>
    <col min="9729" max="9729" width="0" style="7" hidden="1" customWidth="1"/>
    <col min="9730" max="9730" width="14.42578125" style="7" customWidth="1"/>
    <col min="9731" max="9731" width="16.42578125" style="7" customWidth="1"/>
    <col min="9732" max="9732" width="13.140625" style="7" customWidth="1"/>
    <col min="9733" max="9733" width="15.42578125" style="7" customWidth="1"/>
    <col min="9734" max="9734" width="10" style="7" bestFit="1" customWidth="1"/>
    <col min="9735" max="9978" width="9.140625" style="7"/>
    <col min="9979" max="9979" width="64.85546875" style="7" customWidth="1"/>
    <col min="9980" max="9980" width="5.140625" style="7" customWidth="1"/>
    <col min="9981" max="9981" width="4.85546875" style="7" customWidth="1"/>
    <col min="9982" max="9982" width="5" style="7" customWidth="1"/>
    <col min="9983" max="9983" width="12" style="7" customWidth="1"/>
    <col min="9984" max="9984" width="5.7109375" style="7" customWidth="1"/>
    <col min="9985" max="9985" width="0" style="7" hidden="1" customWidth="1"/>
    <col min="9986" max="9986" width="14.42578125" style="7" customWidth="1"/>
    <col min="9987" max="9987" width="16.42578125" style="7" customWidth="1"/>
    <col min="9988" max="9988" width="13.140625" style="7" customWidth="1"/>
    <col min="9989" max="9989" width="15.42578125" style="7" customWidth="1"/>
    <col min="9990" max="9990" width="10" style="7" bestFit="1" customWidth="1"/>
    <col min="9991" max="10234" width="9.140625" style="7"/>
    <col min="10235" max="10235" width="64.85546875" style="7" customWidth="1"/>
    <col min="10236" max="10236" width="5.140625" style="7" customWidth="1"/>
    <col min="10237" max="10237" width="4.85546875" style="7" customWidth="1"/>
    <col min="10238" max="10238" width="5" style="7" customWidth="1"/>
    <col min="10239" max="10239" width="12" style="7" customWidth="1"/>
    <col min="10240" max="10240" width="5.7109375" style="7" customWidth="1"/>
    <col min="10241" max="10241" width="0" style="7" hidden="1" customWidth="1"/>
    <col min="10242" max="10242" width="14.42578125" style="7" customWidth="1"/>
    <col min="10243" max="10243" width="16.42578125" style="7" customWidth="1"/>
    <col min="10244" max="10244" width="13.140625" style="7" customWidth="1"/>
    <col min="10245" max="10245" width="15.42578125" style="7" customWidth="1"/>
    <col min="10246" max="10246" width="10" style="7" bestFit="1" customWidth="1"/>
    <col min="10247" max="10490" width="9.140625" style="7"/>
    <col min="10491" max="10491" width="64.85546875" style="7" customWidth="1"/>
    <col min="10492" max="10492" width="5.140625" style="7" customWidth="1"/>
    <col min="10493" max="10493" width="4.85546875" style="7" customWidth="1"/>
    <col min="10494" max="10494" width="5" style="7" customWidth="1"/>
    <col min="10495" max="10495" width="12" style="7" customWidth="1"/>
    <col min="10496" max="10496" width="5.7109375" style="7" customWidth="1"/>
    <col min="10497" max="10497" width="0" style="7" hidden="1" customWidth="1"/>
    <col min="10498" max="10498" width="14.42578125" style="7" customWidth="1"/>
    <col min="10499" max="10499" width="16.42578125" style="7" customWidth="1"/>
    <col min="10500" max="10500" width="13.140625" style="7" customWidth="1"/>
    <col min="10501" max="10501" width="15.42578125" style="7" customWidth="1"/>
    <col min="10502" max="10502" width="10" style="7" bestFit="1" customWidth="1"/>
    <col min="10503" max="10746" width="9.140625" style="7"/>
    <col min="10747" max="10747" width="64.85546875" style="7" customWidth="1"/>
    <col min="10748" max="10748" width="5.140625" style="7" customWidth="1"/>
    <col min="10749" max="10749" width="4.85546875" style="7" customWidth="1"/>
    <col min="10750" max="10750" width="5" style="7" customWidth="1"/>
    <col min="10751" max="10751" width="12" style="7" customWidth="1"/>
    <col min="10752" max="10752" width="5.7109375" style="7" customWidth="1"/>
    <col min="10753" max="10753" width="0" style="7" hidden="1" customWidth="1"/>
    <col min="10754" max="10754" width="14.42578125" style="7" customWidth="1"/>
    <col min="10755" max="10755" width="16.42578125" style="7" customWidth="1"/>
    <col min="10756" max="10756" width="13.140625" style="7" customWidth="1"/>
    <col min="10757" max="10757" width="15.42578125" style="7" customWidth="1"/>
    <col min="10758" max="10758" width="10" style="7" bestFit="1" customWidth="1"/>
    <col min="10759" max="11002" width="9.140625" style="7"/>
    <col min="11003" max="11003" width="64.85546875" style="7" customWidth="1"/>
    <col min="11004" max="11004" width="5.140625" style="7" customWidth="1"/>
    <col min="11005" max="11005" width="4.85546875" style="7" customWidth="1"/>
    <col min="11006" max="11006" width="5" style="7" customWidth="1"/>
    <col min="11007" max="11007" width="12" style="7" customWidth="1"/>
    <col min="11008" max="11008" width="5.7109375" style="7" customWidth="1"/>
    <col min="11009" max="11009" width="0" style="7" hidden="1" customWidth="1"/>
    <col min="11010" max="11010" width="14.42578125" style="7" customWidth="1"/>
    <col min="11011" max="11011" width="16.42578125" style="7" customWidth="1"/>
    <col min="11012" max="11012" width="13.140625" style="7" customWidth="1"/>
    <col min="11013" max="11013" width="15.42578125" style="7" customWidth="1"/>
    <col min="11014" max="11014" width="10" style="7" bestFit="1" customWidth="1"/>
    <col min="11015" max="11258" width="9.140625" style="7"/>
    <col min="11259" max="11259" width="64.85546875" style="7" customWidth="1"/>
    <col min="11260" max="11260" width="5.140625" style="7" customWidth="1"/>
    <col min="11261" max="11261" width="4.85546875" style="7" customWidth="1"/>
    <col min="11262" max="11262" width="5" style="7" customWidth="1"/>
    <col min="11263" max="11263" width="12" style="7" customWidth="1"/>
    <col min="11264" max="11264" width="5.7109375" style="7" customWidth="1"/>
    <col min="11265" max="11265" width="0" style="7" hidden="1" customWidth="1"/>
    <col min="11266" max="11266" width="14.42578125" style="7" customWidth="1"/>
    <col min="11267" max="11267" width="16.42578125" style="7" customWidth="1"/>
    <col min="11268" max="11268" width="13.140625" style="7" customWidth="1"/>
    <col min="11269" max="11269" width="15.42578125" style="7" customWidth="1"/>
    <col min="11270" max="11270" width="10" style="7" bestFit="1" customWidth="1"/>
    <col min="11271" max="11514" width="9.140625" style="7"/>
    <col min="11515" max="11515" width="64.85546875" style="7" customWidth="1"/>
    <col min="11516" max="11516" width="5.140625" style="7" customWidth="1"/>
    <col min="11517" max="11517" width="4.85546875" style="7" customWidth="1"/>
    <col min="11518" max="11518" width="5" style="7" customWidth="1"/>
    <col min="11519" max="11519" width="12" style="7" customWidth="1"/>
    <col min="11520" max="11520" width="5.7109375" style="7" customWidth="1"/>
    <col min="11521" max="11521" width="0" style="7" hidden="1" customWidth="1"/>
    <col min="11522" max="11522" width="14.42578125" style="7" customWidth="1"/>
    <col min="11523" max="11523" width="16.42578125" style="7" customWidth="1"/>
    <col min="11524" max="11524" width="13.140625" style="7" customWidth="1"/>
    <col min="11525" max="11525" width="15.42578125" style="7" customWidth="1"/>
    <col min="11526" max="11526" width="10" style="7" bestFit="1" customWidth="1"/>
    <col min="11527" max="11770" width="9.140625" style="7"/>
    <col min="11771" max="11771" width="64.85546875" style="7" customWidth="1"/>
    <col min="11772" max="11772" width="5.140625" style="7" customWidth="1"/>
    <col min="11773" max="11773" width="4.85546875" style="7" customWidth="1"/>
    <col min="11774" max="11774" width="5" style="7" customWidth="1"/>
    <col min="11775" max="11775" width="12" style="7" customWidth="1"/>
    <col min="11776" max="11776" width="5.7109375" style="7" customWidth="1"/>
    <col min="11777" max="11777" width="0" style="7" hidden="1" customWidth="1"/>
    <col min="11778" max="11778" width="14.42578125" style="7" customWidth="1"/>
    <col min="11779" max="11779" width="16.42578125" style="7" customWidth="1"/>
    <col min="11780" max="11780" width="13.140625" style="7" customWidth="1"/>
    <col min="11781" max="11781" width="15.42578125" style="7" customWidth="1"/>
    <col min="11782" max="11782" width="10" style="7" bestFit="1" customWidth="1"/>
    <col min="11783" max="12026" width="9.140625" style="7"/>
    <col min="12027" max="12027" width="64.85546875" style="7" customWidth="1"/>
    <col min="12028" max="12028" width="5.140625" style="7" customWidth="1"/>
    <col min="12029" max="12029" width="4.85546875" style="7" customWidth="1"/>
    <col min="12030" max="12030" width="5" style="7" customWidth="1"/>
    <col min="12031" max="12031" width="12" style="7" customWidth="1"/>
    <col min="12032" max="12032" width="5.7109375" style="7" customWidth="1"/>
    <col min="12033" max="12033" width="0" style="7" hidden="1" customWidth="1"/>
    <col min="12034" max="12034" width="14.42578125" style="7" customWidth="1"/>
    <col min="12035" max="12035" width="16.42578125" style="7" customWidth="1"/>
    <col min="12036" max="12036" width="13.140625" style="7" customWidth="1"/>
    <col min="12037" max="12037" width="15.42578125" style="7" customWidth="1"/>
    <col min="12038" max="12038" width="10" style="7" bestFit="1" customWidth="1"/>
    <col min="12039" max="12282" width="9.140625" style="7"/>
    <col min="12283" max="12283" width="64.85546875" style="7" customWidth="1"/>
    <col min="12284" max="12284" width="5.140625" style="7" customWidth="1"/>
    <col min="12285" max="12285" width="4.85546875" style="7" customWidth="1"/>
    <col min="12286" max="12286" width="5" style="7" customWidth="1"/>
    <col min="12287" max="12287" width="12" style="7" customWidth="1"/>
    <col min="12288" max="12288" width="5.7109375" style="7" customWidth="1"/>
    <col min="12289" max="12289" width="0" style="7" hidden="1" customWidth="1"/>
    <col min="12290" max="12290" width="14.42578125" style="7" customWidth="1"/>
    <col min="12291" max="12291" width="16.42578125" style="7" customWidth="1"/>
    <col min="12292" max="12292" width="13.140625" style="7" customWidth="1"/>
    <col min="12293" max="12293" width="15.42578125" style="7" customWidth="1"/>
    <col min="12294" max="12294" width="10" style="7" bestFit="1" customWidth="1"/>
    <col min="12295" max="12538" width="9.140625" style="7"/>
    <col min="12539" max="12539" width="64.85546875" style="7" customWidth="1"/>
    <col min="12540" max="12540" width="5.140625" style="7" customWidth="1"/>
    <col min="12541" max="12541" width="4.85546875" style="7" customWidth="1"/>
    <col min="12542" max="12542" width="5" style="7" customWidth="1"/>
    <col min="12543" max="12543" width="12" style="7" customWidth="1"/>
    <col min="12544" max="12544" width="5.7109375" style="7" customWidth="1"/>
    <col min="12545" max="12545" width="0" style="7" hidden="1" customWidth="1"/>
    <col min="12546" max="12546" width="14.42578125" style="7" customWidth="1"/>
    <col min="12547" max="12547" width="16.42578125" style="7" customWidth="1"/>
    <col min="12548" max="12548" width="13.140625" style="7" customWidth="1"/>
    <col min="12549" max="12549" width="15.42578125" style="7" customWidth="1"/>
    <col min="12550" max="12550" width="10" style="7" bestFit="1" customWidth="1"/>
    <col min="12551" max="12794" width="9.140625" style="7"/>
    <col min="12795" max="12795" width="64.85546875" style="7" customWidth="1"/>
    <col min="12796" max="12796" width="5.140625" style="7" customWidth="1"/>
    <col min="12797" max="12797" width="4.85546875" style="7" customWidth="1"/>
    <col min="12798" max="12798" width="5" style="7" customWidth="1"/>
    <col min="12799" max="12799" width="12" style="7" customWidth="1"/>
    <col min="12800" max="12800" width="5.7109375" style="7" customWidth="1"/>
    <col min="12801" max="12801" width="0" style="7" hidden="1" customWidth="1"/>
    <col min="12802" max="12802" width="14.42578125" style="7" customWidth="1"/>
    <col min="12803" max="12803" width="16.42578125" style="7" customWidth="1"/>
    <col min="12804" max="12804" width="13.140625" style="7" customWidth="1"/>
    <col min="12805" max="12805" width="15.42578125" style="7" customWidth="1"/>
    <col min="12806" max="12806" width="10" style="7" bestFit="1" customWidth="1"/>
    <col min="12807" max="13050" width="9.140625" style="7"/>
    <col min="13051" max="13051" width="64.85546875" style="7" customWidth="1"/>
    <col min="13052" max="13052" width="5.140625" style="7" customWidth="1"/>
    <col min="13053" max="13053" width="4.85546875" style="7" customWidth="1"/>
    <col min="13054" max="13054" width="5" style="7" customWidth="1"/>
    <col min="13055" max="13055" width="12" style="7" customWidth="1"/>
    <col min="13056" max="13056" width="5.7109375" style="7" customWidth="1"/>
    <col min="13057" max="13057" width="0" style="7" hidden="1" customWidth="1"/>
    <col min="13058" max="13058" width="14.42578125" style="7" customWidth="1"/>
    <col min="13059" max="13059" width="16.42578125" style="7" customWidth="1"/>
    <col min="13060" max="13060" width="13.140625" style="7" customWidth="1"/>
    <col min="13061" max="13061" width="15.42578125" style="7" customWidth="1"/>
    <col min="13062" max="13062" width="10" style="7" bestFit="1" customWidth="1"/>
    <col min="13063" max="13306" width="9.140625" style="7"/>
    <col min="13307" max="13307" width="64.85546875" style="7" customWidth="1"/>
    <col min="13308" max="13308" width="5.140625" style="7" customWidth="1"/>
    <col min="13309" max="13309" width="4.85546875" style="7" customWidth="1"/>
    <col min="13310" max="13310" width="5" style="7" customWidth="1"/>
    <col min="13311" max="13311" width="12" style="7" customWidth="1"/>
    <col min="13312" max="13312" width="5.7109375" style="7" customWidth="1"/>
    <col min="13313" max="13313" width="0" style="7" hidden="1" customWidth="1"/>
    <col min="13314" max="13314" width="14.42578125" style="7" customWidth="1"/>
    <col min="13315" max="13315" width="16.42578125" style="7" customWidth="1"/>
    <col min="13316" max="13316" width="13.140625" style="7" customWidth="1"/>
    <col min="13317" max="13317" width="15.42578125" style="7" customWidth="1"/>
    <col min="13318" max="13318" width="10" style="7" bestFit="1" customWidth="1"/>
    <col min="13319" max="13562" width="9.140625" style="7"/>
    <col min="13563" max="13563" width="64.85546875" style="7" customWidth="1"/>
    <col min="13564" max="13564" width="5.140625" style="7" customWidth="1"/>
    <col min="13565" max="13565" width="4.85546875" style="7" customWidth="1"/>
    <col min="13566" max="13566" width="5" style="7" customWidth="1"/>
    <col min="13567" max="13567" width="12" style="7" customWidth="1"/>
    <col min="13568" max="13568" width="5.7109375" style="7" customWidth="1"/>
    <col min="13569" max="13569" width="0" style="7" hidden="1" customWidth="1"/>
    <col min="13570" max="13570" width="14.42578125" style="7" customWidth="1"/>
    <col min="13571" max="13571" width="16.42578125" style="7" customWidth="1"/>
    <col min="13572" max="13572" width="13.140625" style="7" customWidth="1"/>
    <col min="13573" max="13573" width="15.42578125" style="7" customWidth="1"/>
    <col min="13574" max="13574" width="10" style="7" bestFit="1" customWidth="1"/>
    <col min="13575" max="13818" width="9.140625" style="7"/>
    <col min="13819" max="13819" width="64.85546875" style="7" customWidth="1"/>
    <col min="13820" max="13820" width="5.140625" style="7" customWidth="1"/>
    <col min="13821" max="13821" width="4.85546875" style="7" customWidth="1"/>
    <col min="13822" max="13822" width="5" style="7" customWidth="1"/>
    <col min="13823" max="13823" width="12" style="7" customWidth="1"/>
    <col min="13824" max="13824" width="5.7109375" style="7" customWidth="1"/>
    <col min="13825" max="13825" width="0" style="7" hidden="1" customWidth="1"/>
    <col min="13826" max="13826" width="14.42578125" style="7" customWidth="1"/>
    <col min="13827" max="13827" width="16.42578125" style="7" customWidth="1"/>
    <col min="13828" max="13828" width="13.140625" style="7" customWidth="1"/>
    <col min="13829" max="13829" width="15.42578125" style="7" customWidth="1"/>
    <col min="13830" max="13830" width="10" style="7" bestFit="1" customWidth="1"/>
    <col min="13831" max="14074" width="9.140625" style="7"/>
    <col min="14075" max="14075" width="64.85546875" style="7" customWidth="1"/>
    <col min="14076" max="14076" width="5.140625" style="7" customWidth="1"/>
    <col min="14077" max="14077" width="4.85546875" style="7" customWidth="1"/>
    <col min="14078" max="14078" width="5" style="7" customWidth="1"/>
    <col min="14079" max="14079" width="12" style="7" customWidth="1"/>
    <col min="14080" max="14080" width="5.7109375" style="7" customWidth="1"/>
    <col min="14081" max="14081" width="0" style="7" hidden="1" customWidth="1"/>
    <col min="14082" max="14082" width="14.42578125" style="7" customWidth="1"/>
    <col min="14083" max="14083" width="16.42578125" style="7" customWidth="1"/>
    <col min="14084" max="14084" width="13.140625" style="7" customWidth="1"/>
    <col min="14085" max="14085" width="15.42578125" style="7" customWidth="1"/>
    <col min="14086" max="14086" width="10" style="7" bestFit="1" customWidth="1"/>
    <col min="14087" max="14330" width="9.140625" style="7"/>
    <col min="14331" max="14331" width="64.85546875" style="7" customWidth="1"/>
    <col min="14332" max="14332" width="5.140625" style="7" customWidth="1"/>
    <col min="14333" max="14333" width="4.85546875" style="7" customWidth="1"/>
    <col min="14334" max="14334" width="5" style="7" customWidth="1"/>
    <col min="14335" max="14335" width="12" style="7" customWidth="1"/>
    <col min="14336" max="14336" width="5.7109375" style="7" customWidth="1"/>
    <col min="14337" max="14337" width="0" style="7" hidden="1" customWidth="1"/>
    <col min="14338" max="14338" width="14.42578125" style="7" customWidth="1"/>
    <col min="14339" max="14339" width="16.42578125" style="7" customWidth="1"/>
    <col min="14340" max="14340" width="13.140625" style="7" customWidth="1"/>
    <col min="14341" max="14341" width="15.42578125" style="7" customWidth="1"/>
    <col min="14342" max="14342" width="10" style="7" bestFit="1" customWidth="1"/>
    <col min="14343" max="14586" width="9.140625" style="7"/>
    <col min="14587" max="14587" width="64.85546875" style="7" customWidth="1"/>
    <col min="14588" max="14588" width="5.140625" style="7" customWidth="1"/>
    <col min="14589" max="14589" width="4.85546875" style="7" customWidth="1"/>
    <col min="14590" max="14590" width="5" style="7" customWidth="1"/>
    <col min="14591" max="14591" width="12" style="7" customWidth="1"/>
    <col min="14592" max="14592" width="5.7109375" style="7" customWidth="1"/>
    <col min="14593" max="14593" width="0" style="7" hidden="1" customWidth="1"/>
    <col min="14594" max="14594" width="14.42578125" style="7" customWidth="1"/>
    <col min="14595" max="14595" width="16.42578125" style="7" customWidth="1"/>
    <col min="14596" max="14596" width="13.140625" style="7" customWidth="1"/>
    <col min="14597" max="14597" width="15.42578125" style="7" customWidth="1"/>
    <col min="14598" max="14598" width="10" style="7" bestFit="1" customWidth="1"/>
    <col min="14599" max="14842" width="9.140625" style="7"/>
    <col min="14843" max="14843" width="64.85546875" style="7" customWidth="1"/>
    <col min="14844" max="14844" width="5.140625" style="7" customWidth="1"/>
    <col min="14845" max="14845" width="4.85546875" style="7" customWidth="1"/>
    <col min="14846" max="14846" width="5" style="7" customWidth="1"/>
    <col min="14847" max="14847" width="12" style="7" customWidth="1"/>
    <col min="14848" max="14848" width="5.7109375" style="7" customWidth="1"/>
    <col min="14849" max="14849" width="0" style="7" hidden="1" customWidth="1"/>
    <col min="14850" max="14850" width="14.42578125" style="7" customWidth="1"/>
    <col min="14851" max="14851" width="16.42578125" style="7" customWidth="1"/>
    <col min="14852" max="14852" width="13.140625" style="7" customWidth="1"/>
    <col min="14853" max="14853" width="15.42578125" style="7" customWidth="1"/>
    <col min="14854" max="14854" width="10" style="7" bestFit="1" customWidth="1"/>
    <col min="14855" max="15098" width="9.140625" style="7"/>
    <col min="15099" max="15099" width="64.85546875" style="7" customWidth="1"/>
    <col min="15100" max="15100" width="5.140625" style="7" customWidth="1"/>
    <col min="15101" max="15101" width="4.85546875" style="7" customWidth="1"/>
    <col min="15102" max="15102" width="5" style="7" customWidth="1"/>
    <col min="15103" max="15103" width="12" style="7" customWidth="1"/>
    <col min="15104" max="15104" width="5.7109375" style="7" customWidth="1"/>
    <col min="15105" max="15105" width="0" style="7" hidden="1" customWidth="1"/>
    <col min="15106" max="15106" width="14.42578125" style="7" customWidth="1"/>
    <col min="15107" max="15107" width="16.42578125" style="7" customWidth="1"/>
    <col min="15108" max="15108" width="13.140625" style="7" customWidth="1"/>
    <col min="15109" max="15109" width="15.42578125" style="7" customWidth="1"/>
    <col min="15110" max="15110" width="10" style="7" bestFit="1" customWidth="1"/>
    <col min="15111" max="15354" width="9.140625" style="7"/>
    <col min="15355" max="15355" width="64.85546875" style="7" customWidth="1"/>
    <col min="15356" max="15356" width="5.140625" style="7" customWidth="1"/>
    <col min="15357" max="15357" width="4.85546875" style="7" customWidth="1"/>
    <col min="15358" max="15358" width="5" style="7" customWidth="1"/>
    <col min="15359" max="15359" width="12" style="7" customWidth="1"/>
    <col min="15360" max="15360" width="5.7109375" style="7" customWidth="1"/>
    <col min="15361" max="15361" width="0" style="7" hidden="1" customWidth="1"/>
    <col min="15362" max="15362" width="14.42578125" style="7" customWidth="1"/>
    <col min="15363" max="15363" width="16.42578125" style="7" customWidth="1"/>
    <col min="15364" max="15364" width="13.140625" style="7" customWidth="1"/>
    <col min="15365" max="15365" width="15.42578125" style="7" customWidth="1"/>
    <col min="15366" max="15366" width="10" style="7" bestFit="1" customWidth="1"/>
    <col min="15367" max="15610" width="9.140625" style="7"/>
    <col min="15611" max="15611" width="64.85546875" style="7" customWidth="1"/>
    <col min="15612" max="15612" width="5.140625" style="7" customWidth="1"/>
    <col min="15613" max="15613" width="4.85546875" style="7" customWidth="1"/>
    <col min="15614" max="15614" width="5" style="7" customWidth="1"/>
    <col min="15615" max="15615" width="12" style="7" customWidth="1"/>
    <col min="15616" max="15616" width="5.7109375" style="7" customWidth="1"/>
    <col min="15617" max="15617" width="0" style="7" hidden="1" customWidth="1"/>
    <col min="15618" max="15618" width="14.42578125" style="7" customWidth="1"/>
    <col min="15619" max="15619" width="16.42578125" style="7" customWidth="1"/>
    <col min="15620" max="15620" width="13.140625" style="7" customWidth="1"/>
    <col min="15621" max="15621" width="15.42578125" style="7" customWidth="1"/>
    <col min="15622" max="15622" width="10" style="7" bestFit="1" customWidth="1"/>
    <col min="15623" max="15866" width="9.140625" style="7"/>
    <col min="15867" max="15867" width="64.85546875" style="7" customWidth="1"/>
    <col min="15868" max="15868" width="5.140625" style="7" customWidth="1"/>
    <col min="15869" max="15869" width="4.85546875" style="7" customWidth="1"/>
    <col min="15870" max="15870" width="5" style="7" customWidth="1"/>
    <col min="15871" max="15871" width="12" style="7" customWidth="1"/>
    <col min="15872" max="15872" width="5.7109375" style="7" customWidth="1"/>
    <col min="15873" max="15873" width="0" style="7" hidden="1" customWidth="1"/>
    <col min="15874" max="15874" width="14.42578125" style="7" customWidth="1"/>
    <col min="15875" max="15875" width="16.42578125" style="7" customWidth="1"/>
    <col min="15876" max="15876" width="13.140625" style="7" customWidth="1"/>
    <col min="15877" max="15877" width="15.42578125" style="7" customWidth="1"/>
    <col min="15878" max="15878" width="10" style="7" bestFit="1" customWidth="1"/>
    <col min="15879" max="16122" width="9.140625" style="7"/>
    <col min="16123" max="16123" width="64.85546875" style="7" customWidth="1"/>
    <col min="16124" max="16124" width="5.140625" style="7" customWidth="1"/>
    <col min="16125" max="16125" width="4.85546875" style="7" customWidth="1"/>
    <col min="16126" max="16126" width="5" style="7" customWidth="1"/>
    <col min="16127" max="16127" width="12" style="7" customWidth="1"/>
    <col min="16128" max="16128" width="5.7109375" style="7" customWidth="1"/>
    <col min="16129" max="16129" width="0" style="7" hidden="1" customWidth="1"/>
    <col min="16130" max="16130" width="14.42578125" style="7" customWidth="1"/>
    <col min="16131" max="16131" width="16.42578125" style="7" customWidth="1"/>
    <col min="16132" max="16132" width="13.140625" style="7" customWidth="1"/>
    <col min="16133" max="16133" width="15.42578125" style="7" customWidth="1"/>
    <col min="16134" max="16134" width="10" style="7" bestFit="1" customWidth="1"/>
    <col min="16135" max="16384" width="9.140625" style="7"/>
  </cols>
  <sheetData>
    <row r="1" spans="1:7" ht="12.75">
      <c r="B1" s="149" t="s">
        <v>410</v>
      </c>
      <c r="C1" s="149"/>
      <c r="D1" s="3"/>
      <c r="E1" s="2"/>
      <c r="F1" s="2"/>
      <c r="G1" s="4"/>
    </row>
    <row r="2" spans="1:7" ht="24.75" customHeight="1">
      <c r="B2" s="159" t="s">
        <v>409</v>
      </c>
      <c r="C2" s="159"/>
      <c r="D2" s="159"/>
      <c r="E2" s="13"/>
      <c r="F2" s="13"/>
      <c r="G2" s="13"/>
    </row>
    <row r="3" spans="1:7" ht="16.5" customHeight="1">
      <c r="B3" s="151" t="s">
        <v>0</v>
      </c>
      <c r="C3" s="151"/>
      <c r="D3" s="151"/>
      <c r="E3" s="151"/>
      <c r="F3" s="151"/>
      <c r="G3" s="151"/>
    </row>
    <row r="4" spans="1:7" ht="14.25" customHeight="1">
      <c r="A4" s="11"/>
      <c r="B4" s="151" t="s">
        <v>404</v>
      </c>
      <c r="C4" s="151"/>
      <c r="D4" s="151"/>
      <c r="E4" s="151"/>
      <c r="F4" s="151"/>
      <c r="G4" s="151"/>
    </row>
    <row r="5" spans="1:7" ht="56.25" customHeight="1">
      <c r="A5" s="12"/>
      <c r="B5" s="152" t="s">
        <v>408</v>
      </c>
      <c r="C5" s="152"/>
      <c r="D5" s="152"/>
      <c r="E5" s="13"/>
      <c r="F5" s="13"/>
      <c r="G5" s="13"/>
    </row>
    <row r="6" spans="1:7" ht="14.25" customHeight="1">
      <c r="A6" s="12"/>
      <c r="B6" s="142"/>
      <c r="C6" s="142"/>
      <c r="D6" s="13"/>
      <c r="E6" s="13"/>
    </row>
    <row r="7" spans="1:7" ht="44.25" customHeight="1">
      <c r="A7" s="158" t="s">
        <v>406</v>
      </c>
      <c r="B7" s="158"/>
      <c r="C7" s="158"/>
      <c r="D7" s="158"/>
      <c r="F7" s="15"/>
    </row>
    <row r="8" spans="1:7" ht="29.25" customHeight="1" thickBot="1">
      <c r="D8" s="18" t="s">
        <v>407</v>
      </c>
    </row>
    <row r="9" spans="1:7" ht="27.75" customHeight="1">
      <c r="A9" s="143" t="s">
        <v>3</v>
      </c>
      <c r="B9" s="145" t="s">
        <v>5</v>
      </c>
      <c r="C9" s="145" t="s">
        <v>6</v>
      </c>
      <c r="D9" s="156" t="s">
        <v>405</v>
      </c>
      <c r="E9" s="19"/>
    </row>
    <row r="10" spans="1:7" ht="12" customHeight="1" thickBot="1">
      <c r="A10" s="144"/>
      <c r="B10" s="146"/>
      <c r="C10" s="146"/>
      <c r="D10" s="157"/>
    </row>
    <row r="11" spans="1:7" s="24" customFormat="1" ht="12.75" customHeight="1">
      <c r="A11" s="20">
        <v>1</v>
      </c>
      <c r="B11" s="21" t="s">
        <v>9</v>
      </c>
      <c r="C11" s="21" t="s">
        <v>10</v>
      </c>
      <c r="D11" s="23"/>
    </row>
    <row r="12" spans="1:7" s="30" customFormat="1" ht="20.25">
      <c r="A12" s="50" t="s">
        <v>13</v>
      </c>
      <c r="B12" s="132" t="s">
        <v>411</v>
      </c>
      <c r="C12" s="132" t="s">
        <v>411</v>
      </c>
      <c r="D12" s="133">
        <f>D13+D21+D28+D33+D36+D41+D44+D46+D25</f>
        <v>403556.86628000002</v>
      </c>
      <c r="E12" s="29"/>
    </row>
    <row r="13" spans="1:7" s="33" customFormat="1" ht="12.75">
      <c r="A13" s="47" t="s">
        <v>16</v>
      </c>
      <c r="B13" s="132" t="s">
        <v>17</v>
      </c>
      <c r="C13" s="132" t="s">
        <v>411</v>
      </c>
      <c r="D13" s="133">
        <f>D14+D15+D16+D18+D19+D17+D20</f>
        <v>33249.398630000003</v>
      </c>
    </row>
    <row r="14" spans="1:7" s="33" customFormat="1" ht="28.5" customHeight="1">
      <c r="A14" s="129" t="s">
        <v>18</v>
      </c>
      <c r="B14" s="134" t="s">
        <v>17</v>
      </c>
      <c r="C14" s="134" t="s">
        <v>19</v>
      </c>
      <c r="D14" s="133">
        <v>1554.8898200000001</v>
      </c>
    </row>
    <row r="15" spans="1:7" s="33" customFormat="1" ht="40.5" customHeight="1">
      <c r="A15" s="129" t="s">
        <v>28</v>
      </c>
      <c r="B15" s="134" t="s">
        <v>17</v>
      </c>
      <c r="C15" s="134" t="s">
        <v>29</v>
      </c>
      <c r="D15" s="135">
        <v>1966.7763300000001</v>
      </c>
    </row>
    <row r="16" spans="1:7" ht="43.5" customHeight="1">
      <c r="A16" s="129" t="s">
        <v>42</v>
      </c>
      <c r="B16" s="134" t="s">
        <v>17</v>
      </c>
      <c r="C16" s="134" t="s">
        <v>44</v>
      </c>
      <c r="D16" s="135">
        <v>20707.09822</v>
      </c>
    </row>
    <row r="17" spans="1:6" ht="21" customHeight="1">
      <c r="A17" s="130" t="s">
        <v>81</v>
      </c>
      <c r="B17" s="134" t="s">
        <v>17</v>
      </c>
      <c r="C17" s="134" t="s">
        <v>82</v>
      </c>
      <c r="D17" s="135">
        <v>1.25</v>
      </c>
    </row>
    <row r="18" spans="1:6" ht="30" customHeight="1">
      <c r="A18" s="41" t="s">
        <v>85</v>
      </c>
      <c r="B18" s="134" t="s">
        <v>17</v>
      </c>
      <c r="C18" s="134" t="s">
        <v>86</v>
      </c>
      <c r="D18" s="135">
        <v>512.47852</v>
      </c>
      <c r="E18" s="15"/>
      <c r="F18" s="15"/>
    </row>
    <row r="19" spans="1:6" ht="24" customHeight="1">
      <c r="A19" s="41" t="s">
        <v>92</v>
      </c>
      <c r="B19" s="134" t="s">
        <v>17</v>
      </c>
      <c r="C19" s="134" t="s">
        <v>93</v>
      </c>
      <c r="D19" s="135">
        <v>0</v>
      </c>
      <c r="E19" s="15"/>
      <c r="F19" s="15"/>
    </row>
    <row r="20" spans="1:6" s="33" customFormat="1" ht="22.5" customHeight="1">
      <c r="A20" s="47" t="s">
        <v>106</v>
      </c>
      <c r="B20" s="132" t="s">
        <v>17</v>
      </c>
      <c r="C20" s="132" t="s">
        <v>107</v>
      </c>
      <c r="D20" s="133">
        <v>8506.9057400000002</v>
      </c>
      <c r="E20" s="32"/>
      <c r="F20" s="32"/>
    </row>
    <row r="21" spans="1:6" s="33" customFormat="1" ht="19.5" customHeight="1">
      <c r="A21" s="47" t="s">
        <v>151</v>
      </c>
      <c r="B21" s="132" t="s">
        <v>44</v>
      </c>
      <c r="C21" s="132" t="s">
        <v>411</v>
      </c>
      <c r="D21" s="133">
        <f>D22+D23+D24</f>
        <v>2739.7539000000002</v>
      </c>
      <c r="E21" s="32"/>
    </row>
    <row r="22" spans="1:6" ht="18.75" customHeight="1">
      <c r="A22" s="41" t="s">
        <v>152</v>
      </c>
      <c r="B22" s="134" t="s">
        <v>44</v>
      </c>
      <c r="C22" s="134" t="s">
        <v>153</v>
      </c>
      <c r="D22" s="135">
        <v>100</v>
      </c>
    </row>
    <row r="23" spans="1:6" ht="12.75">
      <c r="A23" s="41" t="s">
        <v>160</v>
      </c>
      <c r="B23" s="134" t="s">
        <v>44</v>
      </c>
      <c r="C23" s="134" t="s">
        <v>161</v>
      </c>
      <c r="D23" s="135">
        <v>1842.9009100000001</v>
      </c>
    </row>
    <row r="24" spans="1:6" ht="14.25" customHeight="1">
      <c r="A24" s="41" t="s">
        <v>174</v>
      </c>
      <c r="B24" s="134" t="s">
        <v>44</v>
      </c>
      <c r="C24" s="134" t="s">
        <v>175</v>
      </c>
      <c r="D24" s="135">
        <v>796.85298999999998</v>
      </c>
    </row>
    <row r="25" spans="1:6" ht="14.25" customHeight="1">
      <c r="A25" s="44" t="s">
        <v>203</v>
      </c>
      <c r="B25" s="132" t="s">
        <v>82</v>
      </c>
      <c r="C25" s="132" t="s">
        <v>411</v>
      </c>
      <c r="D25" s="133">
        <f>D26+D27</f>
        <v>3232.7947000000004</v>
      </c>
    </row>
    <row r="26" spans="1:6" ht="14.25" customHeight="1">
      <c r="A26" s="139" t="s">
        <v>204</v>
      </c>
      <c r="B26" s="134" t="s">
        <v>82</v>
      </c>
      <c r="C26" s="134" t="s">
        <v>19</v>
      </c>
      <c r="D26" s="135">
        <v>3134.7947000000004</v>
      </c>
    </row>
    <row r="27" spans="1:6" ht="14.25" customHeight="1">
      <c r="A27" s="140" t="s">
        <v>217</v>
      </c>
      <c r="B27" s="134" t="s">
        <v>82</v>
      </c>
      <c r="C27" s="134" t="s">
        <v>29</v>
      </c>
      <c r="D27" s="135">
        <v>98</v>
      </c>
    </row>
    <row r="28" spans="1:6" s="33" customFormat="1" ht="25.5" customHeight="1">
      <c r="A28" s="47" t="s">
        <v>224</v>
      </c>
      <c r="B28" s="132" t="s">
        <v>93</v>
      </c>
      <c r="C28" s="132" t="s">
        <v>411</v>
      </c>
      <c r="D28" s="133">
        <f>D29+D30+D31+D32</f>
        <v>298725.38675999996</v>
      </c>
    </row>
    <row r="29" spans="1:6" s="33" customFormat="1" ht="21.75" customHeight="1">
      <c r="A29" s="41" t="s">
        <v>299</v>
      </c>
      <c r="B29" s="134" t="s">
        <v>93</v>
      </c>
      <c r="C29" s="134" t="s">
        <v>17</v>
      </c>
      <c r="D29" s="135">
        <v>61166.57415</v>
      </c>
    </row>
    <row r="30" spans="1:6" s="33" customFormat="1" ht="23.25" customHeight="1">
      <c r="A30" s="41" t="s">
        <v>317</v>
      </c>
      <c r="B30" s="134" t="s">
        <v>93</v>
      </c>
      <c r="C30" s="134" t="s">
        <v>19</v>
      </c>
      <c r="D30" s="135">
        <v>228502.05293999999</v>
      </c>
    </row>
    <row r="31" spans="1:6" s="33" customFormat="1" ht="22.5" customHeight="1">
      <c r="A31" s="41" t="s">
        <v>225</v>
      </c>
      <c r="B31" s="134" t="s">
        <v>93</v>
      </c>
      <c r="C31" s="134" t="s">
        <v>93</v>
      </c>
      <c r="D31" s="135">
        <v>3030.3121900000001</v>
      </c>
    </row>
    <row r="32" spans="1:6" s="33" customFormat="1" ht="12.75">
      <c r="A32" s="49" t="s">
        <v>358</v>
      </c>
      <c r="B32" s="134" t="s">
        <v>93</v>
      </c>
      <c r="C32" s="134" t="s">
        <v>161</v>
      </c>
      <c r="D32" s="135">
        <v>6026.4474799999998</v>
      </c>
    </row>
    <row r="33" spans="1:4" s="33" customFormat="1" ht="26.25" customHeight="1">
      <c r="A33" s="47" t="s">
        <v>238</v>
      </c>
      <c r="B33" s="132" t="s">
        <v>153</v>
      </c>
      <c r="C33" s="132" t="s">
        <v>411</v>
      </c>
      <c r="D33" s="133">
        <f>D34+D35</f>
        <v>15532.055969999999</v>
      </c>
    </row>
    <row r="34" spans="1:4" ht="27" customHeight="1">
      <c r="A34" s="41" t="s">
        <v>380</v>
      </c>
      <c r="B34" s="134" t="s">
        <v>153</v>
      </c>
      <c r="C34" s="134" t="s">
        <v>17</v>
      </c>
      <c r="D34" s="135">
        <v>14445.36269</v>
      </c>
    </row>
    <row r="35" spans="1:4" ht="12.75">
      <c r="A35" s="41" t="s">
        <v>392</v>
      </c>
      <c r="B35" s="134" t="s">
        <v>153</v>
      </c>
      <c r="C35" s="134" t="s">
        <v>44</v>
      </c>
      <c r="D35" s="135">
        <v>1086.69328</v>
      </c>
    </row>
    <row r="36" spans="1:4" s="33" customFormat="1" ht="22.5" customHeight="1">
      <c r="A36" s="47" t="s">
        <v>246</v>
      </c>
      <c r="B36" s="132" t="s">
        <v>247</v>
      </c>
      <c r="C36" s="132" t="s">
        <v>411</v>
      </c>
      <c r="D36" s="133">
        <f>D37+D38+D39</f>
        <v>40849.589830000004</v>
      </c>
    </row>
    <row r="37" spans="1:4" ht="21.75" customHeight="1">
      <c r="A37" s="41" t="s">
        <v>248</v>
      </c>
      <c r="B37" s="134" t="s">
        <v>247</v>
      </c>
      <c r="C37" s="134" t="s">
        <v>17</v>
      </c>
      <c r="D37" s="135">
        <v>92.400720000000007</v>
      </c>
    </row>
    <row r="38" spans="1:4" ht="22.5" customHeight="1">
      <c r="A38" s="41" t="s">
        <v>255</v>
      </c>
      <c r="B38" s="134" t="s">
        <v>247</v>
      </c>
      <c r="C38" s="134" t="s">
        <v>29</v>
      </c>
      <c r="D38" s="135">
        <v>31094.486110000002</v>
      </c>
    </row>
    <row r="39" spans="1:4" ht="16.5" customHeight="1">
      <c r="A39" s="41" t="s">
        <v>369</v>
      </c>
      <c r="B39" s="134" t="s">
        <v>247</v>
      </c>
      <c r="C39" s="134" t="s">
        <v>44</v>
      </c>
      <c r="D39" s="135">
        <v>9662.7029999999995</v>
      </c>
    </row>
    <row r="40" spans="1:4" ht="18.75" hidden="1" customHeight="1">
      <c r="A40" s="49" t="s">
        <v>38</v>
      </c>
      <c r="B40" s="134" t="s">
        <v>17</v>
      </c>
      <c r="C40" s="134" t="s">
        <v>44</v>
      </c>
      <c r="D40" s="135">
        <f>5.8-5.8</f>
        <v>0</v>
      </c>
    </row>
    <row r="41" spans="1:4" s="33" customFormat="1" ht="18" customHeight="1">
      <c r="A41" s="47" t="s">
        <v>267</v>
      </c>
      <c r="B41" s="132" t="s">
        <v>99</v>
      </c>
      <c r="C41" s="132" t="s">
        <v>411</v>
      </c>
      <c r="D41" s="133">
        <f>D42</f>
        <v>70</v>
      </c>
    </row>
    <row r="42" spans="1:4" ht="18" customHeight="1">
      <c r="A42" s="49" t="s">
        <v>268</v>
      </c>
      <c r="B42" s="134" t="s">
        <v>99</v>
      </c>
      <c r="C42" s="134" t="s">
        <v>17</v>
      </c>
      <c r="D42" s="135">
        <v>70</v>
      </c>
    </row>
    <row r="43" spans="1:4" ht="12.75" hidden="1">
      <c r="A43" s="49" t="s">
        <v>38</v>
      </c>
      <c r="B43" s="134" t="s">
        <v>17</v>
      </c>
      <c r="C43" s="134" t="s">
        <v>44</v>
      </c>
      <c r="D43" s="135"/>
    </row>
    <row r="44" spans="1:4" ht="12.75">
      <c r="A44" s="47" t="s">
        <v>276</v>
      </c>
      <c r="B44" s="136" t="s">
        <v>107</v>
      </c>
      <c r="C44" s="136" t="s">
        <v>411</v>
      </c>
      <c r="D44" s="137">
        <f>D45</f>
        <v>1085.83367</v>
      </c>
    </row>
    <row r="45" spans="1:4" ht="12.75">
      <c r="A45" s="41" t="s">
        <v>277</v>
      </c>
      <c r="B45" s="138" t="s">
        <v>107</v>
      </c>
      <c r="C45" s="138" t="s">
        <v>17</v>
      </c>
      <c r="D45" s="137">
        <v>1085.83367</v>
      </c>
    </row>
    <row r="46" spans="1:4" s="33" customFormat="1" ht="25.5">
      <c r="A46" s="47" t="s">
        <v>286</v>
      </c>
      <c r="B46" s="132" t="s">
        <v>287</v>
      </c>
      <c r="C46" s="132" t="s">
        <v>411</v>
      </c>
      <c r="D46" s="133">
        <f>D47</f>
        <v>8072.0528199999999</v>
      </c>
    </row>
    <row r="47" spans="1:4" s="33" customFormat="1" ht="25.5">
      <c r="A47" s="131" t="s">
        <v>288</v>
      </c>
      <c r="B47" s="134" t="s">
        <v>287</v>
      </c>
      <c r="C47" s="134" t="s">
        <v>17</v>
      </c>
      <c r="D47" s="133">
        <v>8072.0528199999999</v>
      </c>
    </row>
    <row r="48" spans="1:4" ht="15">
      <c r="B48" s="125"/>
      <c r="C48" s="125"/>
      <c r="D48" s="127"/>
    </row>
    <row r="49" spans="2:4" ht="15">
      <c r="B49" s="125"/>
      <c r="C49" s="125"/>
      <c r="D49" s="127"/>
    </row>
    <row r="50" spans="2:4" ht="15">
      <c r="B50" s="125"/>
      <c r="C50" s="125"/>
      <c r="D50" s="127"/>
    </row>
    <row r="51" spans="2:4" ht="15">
      <c r="B51" s="125"/>
      <c r="C51" s="125"/>
      <c r="D51" s="127"/>
    </row>
    <row r="52" spans="2:4" ht="15">
      <c r="B52" s="125"/>
      <c r="C52" s="125"/>
      <c r="D52" s="127"/>
    </row>
    <row r="53" spans="2:4" ht="15">
      <c r="B53" s="125"/>
      <c r="C53" s="125"/>
      <c r="D53" s="127"/>
    </row>
    <row r="54" spans="2:4" ht="15">
      <c r="B54" s="125"/>
      <c r="C54" s="125"/>
      <c r="D54" s="127"/>
    </row>
    <row r="55" spans="2:4" ht="15">
      <c r="B55" s="125"/>
      <c r="C55" s="125"/>
      <c r="D55" s="127"/>
    </row>
    <row r="56" spans="2:4" ht="15">
      <c r="B56" s="125"/>
      <c r="C56" s="125"/>
      <c r="D56" s="127"/>
    </row>
    <row r="57" spans="2:4" ht="15">
      <c r="B57" s="125"/>
      <c r="C57" s="125"/>
      <c r="D57" s="127"/>
    </row>
    <row r="58" spans="2:4" ht="15">
      <c r="B58" s="125"/>
      <c r="C58" s="125"/>
      <c r="D58" s="127"/>
    </row>
    <row r="59" spans="2:4" ht="15">
      <c r="B59" s="125"/>
      <c r="C59" s="125"/>
      <c r="D59" s="127"/>
    </row>
    <row r="60" spans="2:4" ht="15">
      <c r="B60" s="125"/>
      <c r="C60" s="125"/>
      <c r="D60" s="127"/>
    </row>
    <row r="61" spans="2:4" ht="15">
      <c r="B61" s="125"/>
      <c r="C61" s="125"/>
      <c r="D61" s="127"/>
    </row>
    <row r="62" spans="2:4" ht="15">
      <c r="B62" s="125"/>
      <c r="C62" s="125"/>
      <c r="D62" s="127"/>
    </row>
    <row r="63" spans="2:4" ht="15">
      <c r="B63" s="125"/>
      <c r="C63" s="125"/>
      <c r="D63" s="127"/>
    </row>
    <row r="64" spans="2:4" ht="15">
      <c r="B64" s="125"/>
      <c r="C64" s="125"/>
      <c r="D64" s="127"/>
    </row>
    <row r="65" spans="2:4" ht="15">
      <c r="B65" s="125"/>
      <c r="C65" s="125"/>
      <c r="D65" s="127"/>
    </row>
    <row r="66" spans="2:4" ht="15">
      <c r="B66" s="125"/>
      <c r="C66" s="125"/>
      <c r="D66" s="127"/>
    </row>
    <row r="67" spans="2:4" ht="15">
      <c r="B67" s="125"/>
      <c r="C67" s="125"/>
      <c r="D67" s="127"/>
    </row>
    <row r="68" spans="2:4" ht="15">
      <c r="B68" s="125"/>
      <c r="C68" s="125"/>
      <c r="D68" s="127"/>
    </row>
    <row r="69" spans="2:4" ht="15">
      <c r="B69" s="125"/>
      <c r="C69" s="125"/>
      <c r="D69" s="127"/>
    </row>
    <row r="70" spans="2:4" ht="15">
      <c r="B70" s="125"/>
      <c r="C70" s="125"/>
      <c r="D70" s="127"/>
    </row>
    <row r="71" spans="2:4" ht="15">
      <c r="B71" s="125"/>
      <c r="C71" s="125"/>
      <c r="D71" s="127"/>
    </row>
    <row r="72" spans="2:4" ht="15">
      <c r="B72" s="125"/>
      <c r="C72" s="125"/>
      <c r="D72" s="127"/>
    </row>
    <row r="73" spans="2:4" ht="15">
      <c r="B73" s="125"/>
      <c r="C73" s="125"/>
      <c r="D73" s="127"/>
    </row>
    <row r="74" spans="2:4" ht="15">
      <c r="B74" s="125"/>
      <c r="C74" s="125"/>
      <c r="D74" s="127"/>
    </row>
    <row r="75" spans="2:4" ht="15">
      <c r="B75" s="125"/>
      <c r="C75" s="125"/>
      <c r="D75" s="127"/>
    </row>
    <row r="76" spans="2:4" ht="15">
      <c r="B76" s="125"/>
      <c r="C76" s="125"/>
      <c r="D76" s="127"/>
    </row>
    <row r="77" spans="2:4" ht="15">
      <c r="B77" s="125"/>
      <c r="C77" s="125"/>
      <c r="D77" s="127"/>
    </row>
    <row r="78" spans="2:4" ht="15">
      <c r="B78" s="125"/>
      <c r="C78" s="125"/>
      <c r="D78" s="127"/>
    </row>
    <row r="79" spans="2:4" ht="15">
      <c r="B79" s="125"/>
      <c r="C79" s="125"/>
      <c r="D79" s="127"/>
    </row>
    <row r="80" spans="2:4" ht="15">
      <c r="B80" s="125"/>
      <c r="C80" s="125"/>
      <c r="D80" s="127"/>
    </row>
    <row r="81" spans="2:4" ht="15">
      <c r="B81" s="125"/>
      <c r="C81" s="125"/>
      <c r="D81" s="127"/>
    </row>
    <row r="82" spans="2:4" ht="15">
      <c r="B82" s="125"/>
      <c r="C82" s="125"/>
      <c r="D82" s="127"/>
    </row>
    <row r="83" spans="2:4" ht="15">
      <c r="B83" s="125"/>
      <c r="C83" s="125"/>
      <c r="D83" s="127"/>
    </row>
    <row r="84" spans="2:4" ht="15">
      <c r="B84" s="125"/>
      <c r="C84" s="125"/>
      <c r="D84" s="127"/>
    </row>
    <row r="85" spans="2:4" ht="15">
      <c r="B85" s="125"/>
      <c r="C85" s="125"/>
      <c r="D85" s="127"/>
    </row>
    <row r="86" spans="2:4" ht="15">
      <c r="B86" s="125"/>
      <c r="C86" s="125"/>
      <c r="D86" s="127"/>
    </row>
    <row r="87" spans="2:4" ht="15">
      <c r="B87" s="125"/>
      <c r="C87" s="125"/>
      <c r="D87" s="127"/>
    </row>
    <row r="88" spans="2:4" ht="15">
      <c r="B88" s="125"/>
      <c r="C88" s="125"/>
      <c r="D88" s="127"/>
    </row>
    <row r="89" spans="2:4" ht="15">
      <c r="B89" s="125"/>
      <c r="C89" s="125"/>
      <c r="D89" s="127"/>
    </row>
    <row r="90" spans="2:4" ht="15">
      <c r="B90" s="125"/>
      <c r="C90" s="125"/>
      <c r="D90" s="127"/>
    </row>
    <row r="91" spans="2:4" ht="15">
      <c r="B91" s="125"/>
      <c r="C91" s="125"/>
      <c r="D91" s="127"/>
    </row>
    <row r="92" spans="2:4" ht="15">
      <c r="B92" s="125"/>
      <c r="C92" s="125"/>
      <c r="D92" s="127"/>
    </row>
    <row r="93" spans="2:4" ht="15">
      <c r="B93" s="125"/>
      <c r="C93" s="125"/>
      <c r="D93" s="127"/>
    </row>
    <row r="94" spans="2:4" ht="15">
      <c r="B94" s="125"/>
      <c r="C94" s="125"/>
      <c r="D94" s="127"/>
    </row>
    <row r="95" spans="2:4" ht="15">
      <c r="B95" s="125"/>
      <c r="C95" s="125"/>
      <c r="D95" s="127"/>
    </row>
    <row r="96" spans="2:4" ht="15">
      <c r="B96" s="125"/>
      <c r="C96" s="125"/>
      <c r="D96" s="127"/>
    </row>
    <row r="97" spans="2:4" ht="15">
      <c r="B97" s="125"/>
      <c r="C97" s="125"/>
      <c r="D97" s="127"/>
    </row>
    <row r="98" spans="2:4" ht="15">
      <c r="B98" s="125"/>
      <c r="C98" s="125"/>
      <c r="D98" s="127"/>
    </row>
    <row r="99" spans="2:4" ht="15">
      <c r="B99" s="125"/>
      <c r="C99" s="125"/>
      <c r="D99" s="127"/>
    </row>
    <row r="100" spans="2:4" ht="15">
      <c r="B100" s="125"/>
      <c r="C100" s="125"/>
      <c r="D100" s="127"/>
    </row>
    <row r="101" spans="2:4" ht="15">
      <c r="B101" s="125"/>
      <c r="C101" s="125"/>
      <c r="D101" s="127"/>
    </row>
    <row r="102" spans="2:4" ht="15">
      <c r="B102" s="125"/>
      <c r="C102" s="125"/>
      <c r="D102" s="127"/>
    </row>
    <row r="103" spans="2:4" ht="15">
      <c r="B103" s="125"/>
      <c r="C103" s="125"/>
      <c r="D103" s="127"/>
    </row>
    <row r="104" spans="2:4" ht="15">
      <c r="B104" s="125"/>
      <c r="C104" s="125"/>
      <c r="D104" s="127"/>
    </row>
    <row r="105" spans="2:4" ht="15">
      <c r="B105" s="125"/>
      <c r="C105" s="125"/>
      <c r="D105" s="127"/>
    </row>
    <row r="106" spans="2:4" ht="15">
      <c r="B106" s="125"/>
      <c r="C106" s="125"/>
      <c r="D106" s="127"/>
    </row>
    <row r="107" spans="2:4" ht="15">
      <c r="B107" s="125"/>
      <c r="C107" s="125"/>
      <c r="D107" s="127"/>
    </row>
    <row r="108" spans="2:4" ht="15">
      <c r="B108" s="125"/>
      <c r="C108" s="125"/>
      <c r="D108" s="127"/>
    </row>
    <row r="109" spans="2:4" ht="15">
      <c r="B109" s="125"/>
      <c r="C109" s="125"/>
      <c r="D109" s="127"/>
    </row>
    <row r="110" spans="2:4" ht="15">
      <c r="B110" s="125"/>
      <c r="C110" s="125"/>
      <c r="D110" s="127"/>
    </row>
    <row r="111" spans="2:4" ht="15">
      <c r="B111" s="125"/>
      <c r="C111" s="125"/>
      <c r="D111" s="127"/>
    </row>
    <row r="112" spans="2:4" ht="15">
      <c r="B112" s="125"/>
      <c r="C112" s="125"/>
      <c r="D112" s="127"/>
    </row>
    <row r="113" spans="2:4" ht="15">
      <c r="B113" s="125"/>
      <c r="C113" s="125"/>
      <c r="D113" s="127"/>
    </row>
    <row r="114" spans="2:4" ht="15">
      <c r="B114" s="125"/>
      <c r="C114" s="125"/>
      <c r="D114" s="127"/>
    </row>
    <row r="115" spans="2:4" ht="15">
      <c r="B115" s="125"/>
      <c r="C115" s="125"/>
      <c r="D115" s="127"/>
    </row>
    <row r="116" spans="2:4" ht="15">
      <c r="B116" s="125"/>
      <c r="C116" s="125"/>
      <c r="D116" s="127"/>
    </row>
    <row r="117" spans="2:4" ht="15">
      <c r="B117" s="125"/>
      <c r="C117" s="125"/>
      <c r="D117" s="127"/>
    </row>
  </sheetData>
  <mergeCells count="11">
    <mergeCell ref="D9:D10"/>
    <mergeCell ref="A7:D7"/>
    <mergeCell ref="B1:C1"/>
    <mergeCell ref="B3:G3"/>
    <mergeCell ref="B4:G4"/>
    <mergeCell ref="B5:D5"/>
    <mergeCell ref="B6:C6"/>
    <mergeCell ref="A9:A10"/>
    <mergeCell ref="B9:B10"/>
    <mergeCell ref="C9:C10"/>
    <mergeCell ref="B2:D2"/>
  </mergeCells>
  <pageMargins left="0.70866141732283472" right="0.70866141732283472" top="0.15748031496062992" bottom="0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5</vt:lpstr>
      <vt:lpstr>прил 6</vt:lpstr>
      <vt:lpstr>Лист3</vt:lpstr>
      <vt:lpstr>'прил 6'!Область_печати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2016-04-11T07:45:12Z</dcterms:modified>
</cp:coreProperties>
</file>