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Лист1!$3:$5</definedName>
  </definedNames>
  <calcPr calcId="124519"/>
</workbook>
</file>

<file path=xl/calcChain.xml><?xml version="1.0" encoding="utf-8"?>
<calcChain xmlns="http://schemas.openxmlformats.org/spreadsheetml/2006/main">
  <c r="L114" i="1"/>
  <c r="L63"/>
  <c r="E186"/>
  <c r="H22"/>
  <c r="H96"/>
  <c r="H180"/>
  <c r="H186"/>
  <c r="F186"/>
  <c r="H182"/>
  <c r="G182"/>
  <c r="E182"/>
  <c r="F182"/>
  <c r="E183"/>
  <c r="F183"/>
  <c r="H183"/>
  <c r="E25"/>
  <c r="H181"/>
  <c r="F181"/>
  <c r="E181"/>
  <c r="F180"/>
  <c r="H184"/>
  <c r="F184"/>
  <c r="E184"/>
  <c r="H155"/>
  <c r="F155"/>
  <c r="E155"/>
  <c r="H149"/>
  <c r="F149"/>
  <c r="H150"/>
  <c r="F150"/>
  <c r="E150"/>
  <c r="H151"/>
  <c r="F151"/>
  <c r="E151"/>
  <c r="H146"/>
  <c r="F146"/>
  <c r="F145" s="1"/>
  <c r="G145" s="1"/>
  <c r="E146"/>
  <c r="H137"/>
  <c r="G142"/>
  <c r="H141"/>
  <c r="E141"/>
  <c r="F141"/>
  <c r="H138"/>
  <c r="E138"/>
  <c r="F138"/>
  <c r="G138" s="1"/>
  <c r="H129"/>
  <c r="F129"/>
  <c r="H131"/>
  <c r="F131"/>
  <c r="H130"/>
  <c r="F130"/>
  <c r="G130" s="1"/>
  <c r="E129"/>
  <c r="E130"/>
  <c r="F112"/>
  <c r="F96"/>
  <c r="I99"/>
  <c r="G99"/>
  <c r="I97"/>
  <c r="G97"/>
  <c r="H97"/>
  <c r="F97"/>
  <c r="E97"/>
  <c r="I101"/>
  <c r="G101"/>
  <c r="H105"/>
  <c r="F105"/>
  <c r="E105"/>
  <c r="H100"/>
  <c r="F100"/>
  <c r="E100"/>
  <c r="H91"/>
  <c r="F91"/>
  <c r="E91"/>
  <c r="E92"/>
  <c r="F92"/>
  <c r="H92"/>
  <c r="H77"/>
  <c r="H81"/>
  <c r="F81"/>
  <c r="F83"/>
  <c r="E81"/>
  <c r="I65"/>
  <c r="G65"/>
  <c r="H63"/>
  <c r="F63"/>
  <c r="E63"/>
  <c r="E50"/>
  <c r="E46"/>
  <c r="G49"/>
  <c r="G48"/>
  <c r="G46" s="1"/>
  <c r="E32"/>
  <c r="G40"/>
  <c r="L42"/>
  <c r="N180"/>
  <c r="M180"/>
  <c r="K180"/>
  <c r="J180"/>
  <c r="E45"/>
  <c r="F45"/>
  <c r="H45"/>
  <c r="E44"/>
  <c r="F44"/>
  <c r="E43"/>
  <c r="L153"/>
  <c r="L149"/>
  <c r="L145"/>
  <c r="L129"/>
  <c r="L118"/>
  <c r="L107"/>
  <c r="L96"/>
  <c r="L90"/>
  <c r="L86"/>
  <c r="L74"/>
  <c r="L66"/>
  <c r="L57"/>
  <c r="E54"/>
  <c r="F43"/>
  <c r="F42" s="1"/>
  <c r="H44"/>
  <c r="H43"/>
  <c r="H54"/>
  <c r="F54"/>
  <c r="F50"/>
  <c r="H50"/>
  <c r="H154"/>
  <c r="H153" s="1"/>
  <c r="F154"/>
  <c r="E154"/>
  <c r="E149"/>
  <c r="H145"/>
  <c r="E145"/>
  <c r="H147"/>
  <c r="F147"/>
  <c r="E147"/>
  <c r="H139"/>
  <c r="F139"/>
  <c r="E139"/>
  <c r="H140"/>
  <c r="F140"/>
  <c r="E140"/>
  <c r="E137" s="1"/>
  <c r="I132"/>
  <c r="I135"/>
  <c r="I136"/>
  <c r="G129"/>
  <c r="G132"/>
  <c r="G133"/>
  <c r="G134"/>
  <c r="G135"/>
  <c r="G136"/>
  <c r="G131"/>
  <c r="H120"/>
  <c r="H119"/>
  <c r="F120"/>
  <c r="F119"/>
  <c r="E120"/>
  <c r="E119"/>
  <c r="H121"/>
  <c r="F121"/>
  <c r="E121"/>
  <c r="H125"/>
  <c r="F125"/>
  <c r="E125"/>
  <c r="H115"/>
  <c r="H114" s="1"/>
  <c r="F115"/>
  <c r="F114" s="1"/>
  <c r="E115"/>
  <c r="E114" s="1"/>
  <c r="H116"/>
  <c r="F116"/>
  <c r="E116"/>
  <c r="H109"/>
  <c r="F109"/>
  <c r="H108"/>
  <c r="F108"/>
  <c r="I108" s="1"/>
  <c r="E109"/>
  <c r="E108"/>
  <c r="H98"/>
  <c r="F98"/>
  <c r="E98"/>
  <c r="E96" s="1"/>
  <c r="E103"/>
  <c r="F103"/>
  <c r="H103"/>
  <c r="E90"/>
  <c r="E93"/>
  <c r="H90"/>
  <c r="F90"/>
  <c r="H93"/>
  <c r="F93"/>
  <c r="H87"/>
  <c r="H86" s="1"/>
  <c r="F87"/>
  <c r="F86" s="1"/>
  <c r="E87"/>
  <c r="E86" s="1"/>
  <c r="H88"/>
  <c r="F88"/>
  <c r="E88"/>
  <c r="I89"/>
  <c r="F77"/>
  <c r="E77"/>
  <c r="H76"/>
  <c r="F76"/>
  <c r="E76"/>
  <c r="H83"/>
  <c r="I85"/>
  <c r="E83"/>
  <c r="H69"/>
  <c r="H68"/>
  <c r="F69"/>
  <c r="F68"/>
  <c r="E69"/>
  <c r="E68"/>
  <c r="I73"/>
  <c r="I63"/>
  <c r="I64"/>
  <c r="G63"/>
  <c r="G64"/>
  <c r="I61"/>
  <c r="I62"/>
  <c r="G62"/>
  <c r="G61"/>
  <c r="F58"/>
  <c r="F57" s="1"/>
  <c r="H58"/>
  <c r="H57" s="1"/>
  <c r="E58"/>
  <c r="E57" s="1"/>
  <c r="F59"/>
  <c r="H59"/>
  <c r="E59"/>
  <c r="I60"/>
  <c r="I59" s="1"/>
  <c r="I51"/>
  <c r="I49"/>
  <c r="I53"/>
  <c r="F46"/>
  <c r="H46"/>
  <c r="E26"/>
  <c r="E24"/>
  <c r="H26"/>
  <c r="F26"/>
  <c r="H25"/>
  <c r="F25"/>
  <c r="H24"/>
  <c r="F24"/>
  <c r="E37"/>
  <c r="H37"/>
  <c r="F37"/>
  <c r="H32"/>
  <c r="F32"/>
  <c r="I30"/>
  <c r="H27"/>
  <c r="F27"/>
  <c r="E27"/>
  <c r="H9"/>
  <c r="F9"/>
  <c r="E9"/>
  <c r="H8"/>
  <c r="F8"/>
  <c r="E8"/>
  <c r="H7"/>
  <c r="F7"/>
  <c r="E7"/>
  <c r="G15"/>
  <c r="G144"/>
  <c r="G155"/>
  <c r="F110"/>
  <c r="E110"/>
  <c r="H112"/>
  <c r="E112"/>
  <c r="G111"/>
  <c r="G113"/>
  <c r="H67"/>
  <c r="F67"/>
  <c r="E67"/>
  <c r="H70"/>
  <c r="F70"/>
  <c r="E70"/>
  <c r="H71"/>
  <c r="F71"/>
  <c r="E71"/>
  <c r="I19"/>
  <c r="H18"/>
  <c r="F18"/>
  <c r="E18"/>
  <c r="H14"/>
  <c r="F14"/>
  <c r="E14"/>
  <c r="I17"/>
  <c r="H10"/>
  <c r="F10"/>
  <c r="E10"/>
  <c r="I13"/>
  <c r="H133"/>
  <c r="I133" s="1"/>
  <c r="H134"/>
  <c r="I134" s="1"/>
  <c r="G60"/>
  <c r="G59" s="1"/>
  <c r="G150"/>
  <c r="L6"/>
  <c r="L22"/>
  <c r="L137"/>
  <c r="G147"/>
  <c r="G139"/>
  <c r="G140"/>
  <c r="G143"/>
  <c r="G152"/>
  <c r="G156"/>
  <c r="G161"/>
  <c r="G162"/>
  <c r="G163"/>
  <c r="G164"/>
  <c r="G165"/>
  <c r="G166"/>
  <c r="G167"/>
  <c r="G168"/>
  <c r="G169"/>
  <c r="G170"/>
  <c r="G171"/>
  <c r="G172"/>
  <c r="G128"/>
  <c r="G124"/>
  <c r="G127"/>
  <c r="G123"/>
  <c r="G119"/>
  <c r="G120"/>
  <c r="G122"/>
  <c r="G126"/>
  <c r="G117"/>
  <c r="I104"/>
  <c r="I106"/>
  <c r="I113"/>
  <c r="I91"/>
  <c r="I94"/>
  <c r="I102"/>
  <c r="I138" l="1"/>
  <c r="F137"/>
  <c r="G184"/>
  <c r="I90"/>
  <c r="E22"/>
  <c r="G154"/>
  <c r="E153"/>
  <c r="F22"/>
  <c r="E42"/>
  <c r="G42" s="1"/>
  <c r="H42"/>
  <c r="F153"/>
  <c r="G116"/>
  <c r="G125"/>
  <c r="G121"/>
  <c r="G115"/>
  <c r="E118"/>
  <c r="F118"/>
  <c r="H118"/>
  <c r="I118" s="1"/>
  <c r="G109"/>
  <c r="G108"/>
  <c r="I93"/>
  <c r="I98"/>
  <c r="E74"/>
  <c r="H74"/>
  <c r="H66"/>
  <c r="F74"/>
  <c r="I77"/>
  <c r="F107"/>
  <c r="G67"/>
  <c r="E6"/>
  <c r="G68"/>
  <c r="E66"/>
  <c r="F66"/>
  <c r="I70"/>
  <c r="G69"/>
  <c r="I58"/>
  <c r="I57" s="1"/>
  <c r="G58"/>
  <c r="G57" s="1"/>
  <c r="G9"/>
  <c r="G8"/>
  <c r="I24"/>
  <c r="G7"/>
  <c r="H6"/>
  <c r="G112"/>
  <c r="L180"/>
  <c r="F6"/>
  <c r="H110"/>
  <c r="I110" s="1"/>
  <c r="G110"/>
  <c r="I109"/>
  <c r="H107"/>
  <c r="E107"/>
  <c r="I69"/>
  <c r="G141"/>
  <c r="G137"/>
  <c r="G151"/>
  <c r="I105"/>
  <c r="I100"/>
  <c r="I103"/>
  <c r="I112"/>
  <c r="G114"/>
  <c r="G87"/>
  <c r="G88"/>
  <c r="G89"/>
  <c r="G90"/>
  <c r="G91"/>
  <c r="G92"/>
  <c r="G93"/>
  <c r="G94"/>
  <c r="G95"/>
  <c r="G98"/>
  <c r="G100"/>
  <c r="G102"/>
  <c r="G103"/>
  <c r="G104"/>
  <c r="G105"/>
  <c r="G106"/>
  <c r="G84"/>
  <c r="G85"/>
  <c r="G86"/>
  <c r="G83"/>
  <c r="I74"/>
  <c r="I76"/>
  <c r="I78"/>
  <c r="I79"/>
  <c r="I81"/>
  <c r="I82"/>
  <c r="I83"/>
  <c r="I84"/>
  <c r="I86"/>
  <c r="I88"/>
  <c r="G72"/>
  <c r="G73"/>
  <c r="G76"/>
  <c r="G77"/>
  <c r="G78"/>
  <c r="G79"/>
  <c r="G80"/>
  <c r="G81"/>
  <c r="G82"/>
  <c r="I67"/>
  <c r="I68"/>
  <c r="I71"/>
  <c r="I72"/>
  <c r="I66"/>
  <c r="I55"/>
  <c r="I54"/>
  <c r="I52"/>
  <c r="I50"/>
  <c r="I48"/>
  <c r="G45"/>
  <c r="G50"/>
  <c r="I43"/>
  <c r="I44"/>
  <c r="I46"/>
  <c r="I47"/>
  <c r="G51"/>
  <c r="G52"/>
  <c r="G53"/>
  <c r="G54"/>
  <c r="G55"/>
  <c r="G56"/>
  <c r="G43"/>
  <c r="G44"/>
  <c r="I37"/>
  <c r="I38"/>
  <c r="I39"/>
  <c r="G41"/>
  <c r="G39"/>
  <c r="G38"/>
  <c r="G37"/>
  <c r="G36"/>
  <c r="G35"/>
  <c r="I32"/>
  <c r="I34"/>
  <c r="I27"/>
  <c r="I28"/>
  <c r="I29"/>
  <c r="G23"/>
  <c r="G24"/>
  <c r="G25"/>
  <c r="G26"/>
  <c r="G27"/>
  <c r="G28"/>
  <c r="G29"/>
  <c r="G30"/>
  <c r="G31"/>
  <c r="G32"/>
  <c r="G33"/>
  <c r="G34"/>
  <c r="G19"/>
  <c r="G20"/>
  <c r="G21"/>
  <c r="G16"/>
  <c r="G17"/>
  <c r="I7"/>
  <c r="I8"/>
  <c r="I9"/>
  <c r="I10"/>
  <c r="I11"/>
  <c r="I12"/>
  <c r="I14"/>
  <c r="I15"/>
  <c r="I16"/>
  <c r="I18"/>
  <c r="I20"/>
  <c r="I22"/>
  <c r="I23"/>
  <c r="G11"/>
  <c r="G12"/>
  <c r="G13"/>
  <c r="I144"/>
  <c r="I140" s="1"/>
  <c r="I143"/>
  <c r="I141"/>
  <c r="I139"/>
  <c r="I152"/>
  <c r="I172"/>
  <c r="I169"/>
  <c r="I168"/>
  <c r="I166"/>
  <c r="I167"/>
  <c r="I164"/>
  <c r="I161"/>
  <c r="I156"/>
  <c r="I119"/>
  <c r="I121"/>
  <c r="I125"/>
  <c r="I126"/>
  <c r="I115"/>
  <c r="I116"/>
  <c r="I117"/>
  <c r="I114"/>
  <c r="I147"/>
  <c r="I145"/>
  <c r="G74" l="1"/>
  <c r="G181"/>
  <c r="G183"/>
  <c r="G22"/>
  <c r="E180"/>
  <c r="I137"/>
  <c r="G118"/>
  <c r="I6"/>
  <c r="I184"/>
  <c r="I183"/>
  <c r="G66"/>
  <c r="G107"/>
  <c r="I181"/>
  <c r="I42"/>
  <c r="I182"/>
  <c r="G70"/>
  <c r="G71"/>
  <c r="G6"/>
  <c r="G153"/>
  <c r="G149"/>
  <c r="G14"/>
  <c r="G18"/>
  <c r="G10"/>
  <c r="I96"/>
  <c r="G96"/>
  <c r="I107"/>
  <c r="I165"/>
  <c r="I154"/>
  <c r="I151"/>
  <c r="I131"/>
  <c r="I149"/>
  <c r="I150"/>
  <c r="I130"/>
  <c r="I155"/>
  <c r="G180" l="1"/>
  <c r="I180"/>
  <c r="I153"/>
  <c r="I129"/>
</calcChain>
</file>

<file path=xl/sharedStrings.xml><?xml version="1.0" encoding="utf-8"?>
<sst xmlns="http://schemas.openxmlformats.org/spreadsheetml/2006/main" count="378" uniqueCount="110">
  <si>
    <t>Ответственный исполнитель</t>
  </si>
  <si>
    <t>№ п/п</t>
  </si>
  <si>
    <t>Предусмотрено</t>
  </si>
  <si>
    <t xml:space="preserve">Выполнено в полном объеме </t>
  </si>
  <si>
    <t>Выполнено</t>
  </si>
  <si>
    <t>Комитет по культуре Курской области</t>
  </si>
  <si>
    <t>Комитет по делам молодёжи и туризму Курской области</t>
  </si>
  <si>
    <t>Подпрограмма 3 «Оздоровление и отдых детей»</t>
  </si>
  <si>
    <t>Архивное управление Курской области</t>
  </si>
  <si>
    <t>х</t>
  </si>
  <si>
    <t>Федеральный бюджет</t>
  </si>
  <si>
    <t>Областной бюджет</t>
  </si>
  <si>
    <t>Внебюджетные источники</t>
  </si>
  <si>
    <t>Итого по всем государственным программам,  в  т. ч.</t>
  </si>
  <si>
    <t>Отклонения            (+, -)            (гр.6 - гр.5)</t>
  </si>
  <si>
    <t>% выполнения (гр.8/6)</t>
  </si>
  <si>
    <t>Источники финансирования</t>
  </si>
  <si>
    <t>Всего</t>
  </si>
  <si>
    <t>областной бюджет</t>
  </si>
  <si>
    <t>федеральный бюджет</t>
  </si>
  <si>
    <t>ВЦП  «Поддержка начинающих фермеров и развитие семей-ных животноводческих форм на базе крестьянских (фермерских) хозяйств Курской области на 2013-2015 годы»</t>
  </si>
  <si>
    <t>ВЦП  "Создание мощностей по убою и глубокой переработке свиней в Курской области на 2015-2017 годы"</t>
  </si>
  <si>
    <t>внебюджетные источники</t>
  </si>
  <si>
    <t>местные бюджеты</t>
  </si>
  <si>
    <t>местные источники</t>
  </si>
  <si>
    <t>ВЦП  «Развитие овощеводства защищенного грунта Курской области на 2013-2015 годы"</t>
  </si>
  <si>
    <t>доля выполнен-ных в полном объеме, %</t>
  </si>
  <si>
    <t>Комитет агропромышлен-ного комплекса Курской области</t>
  </si>
  <si>
    <t xml:space="preserve"> -</t>
  </si>
  <si>
    <t>ВЦП  «Создание мощностей по убою и глубокой переработке свиней в Курской области на 2015 - 2017 годы»</t>
  </si>
  <si>
    <t xml:space="preserve">Наименование муниципальной программы </t>
  </si>
  <si>
    <t>Объем финансирования муниципальной программы  (тыс.рублей)</t>
  </si>
  <si>
    <t>Выполнение показателей (индикаторов) программы(подпрограммы)</t>
  </si>
  <si>
    <t>Выполнение основных мероприятий подпрограмм муниципальной программы</t>
  </si>
  <si>
    <t>Оценка эффективности муниципальных программ  за 2018 год</t>
  </si>
  <si>
    <t>Предусмотрено муниципальной программой</t>
  </si>
  <si>
    <t>Фактически предусмотрено на реализацию муниципальной программы (бюджет Глушковского района, областной и федеральный бюджеты - по сводной бюд-жетной росписи на 31.12.2018)</t>
  </si>
  <si>
    <t>Фактические расходы (бюджета Глушковского района Курской области, областной и федеральный бюджеты - кассовый расход)</t>
  </si>
  <si>
    <t>«Развитие культуры в Глушковском районе Курской обалси»</t>
  </si>
  <si>
    <t>Отдел культуры Администрации Глушковского района Курской обалсти</t>
  </si>
  <si>
    <t>Подпрограмма 1 «Искуство»</t>
  </si>
  <si>
    <t>Подпрограмма 2  «Наследие»</t>
  </si>
  <si>
    <t>Подпрограмма 3 "Управление муниципальной программой о обеспечение условий реализации"</t>
  </si>
  <si>
    <t>бюджет Глушковского района Курской обалсти</t>
  </si>
  <si>
    <t>Эффективность муниципальной программы Глушковского района Курской области высокая</t>
  </si>
  <si>
    <t>«Социальная поддержка граждан в Глушковском районе Курской области»</t>
  </si>
  <si>
    <t>отдел социальной защиты населения Администрации Глушковского района Курской области</t>
  </si>
  <si>
    <t>Подпрограмма 1  «Развитие мер социальной поддержки отдельных категорий граждан»</t>
  </si>
  <si>
    <t>Подпрограмма 2  «Улучшение демографической ситуации, совершенствование социальной поддержки семьи и детей»</t>
  </si>
  <si>
    <t>Подпрограмма 3 «Управление муниципальной программой и обеспечение условий реализации»</t>
  </si>
  <si>
    <t>Эффективность реализации муниципальной программы Глушковского района высокая</t>
  </si>
  <si>
    <t>«Развитие образования в Глушковском районе Курской обалсти»</t>
  </si>
  <si>
    <t>отдел образования Администрации Глушковского района Курской обалсти</t>
  </si>
  <si>
    <t>Подпрограмма 1 «Развитие дошкольного и общего образования детей»</t>
  </si>
  <si>
    <t>Подпрограмма 2 «Развитие дополнительного образования и системы воспитания детей»</t>
  </si>
  <si>
    <t>«Управление муниципальным имуществом и земельными ресурсами Глушковского района Курской области»</t>
  </si>
  <si>
    <t>Отдел по управлению имуществом и земельными правоотношениям</t>
  </si>
  <si>
    <t>Подпрограмма 1  «Повышение эффективности управления муниципальным имуществом и земельными ресурсами»</t>
  </si>
  <si>
    <t>«Обеспечение доступным и комфортным жильем и коммунальными услугами граждан в Глушковском районе Курской области»</t>
  </si>
  <si>
    <t>Отдел строительства и архитектуры Администрации Глушковского района</t>
  </si>
  <si>
    <t>5.</t>
  </si>
  <si>
    <t>Энергосбережение и повышение энергтической эффективности Глушковского района Курской обалсти на период 2010-2015 гг.  И на перспективу до 2020 года"</t>
  </si>
  <si>
    <t>Охрана окружающей среды в муниципальном образовании "Глушковский район" Курской области на 2015-2020 годы"</t>
  </si>
  <si>
    <t>Подпрограмма 1 «Создание условий для обеспечения доступным и комфортным жильем граждан Глушковского района Курской области»</t>
  </si>
  <si>
    <t>«Повышение эффективности работы с молодежью, организация отдыха и оздоровления детей, развитие физичексой культуры и спорта в Глушковском районе Курской области»</t>
  </si>
  <si>
    <t>Отдел молодежной политики и спорта Администрации Глушковского района Курской обалсти</t>
  </si>
  <si>
    <t>Подпрограмма 1 «Повышение эффективности реализации молодежной политики»</t>
  </si>
  <si>
    <t>«Развитие муниципальной службы в Глушковском районе Курской обалсти на 2015-2020 годы"</t>
  </si>
  <si>
    <t>Подпрограмма 1 «Реализация меропритий, направленных на развитие муниципальной службы»</t>
  </si>
  <si>
    <t>отдел организационно-кадровой работы и информатизации Администрации Глушковского района Курской обалсти</t>
  </si>
  <si>
    <t>Подпрограмма 2 «Реализация мунаципальной политики в сфере физической культуры и спорта"</t>
  </si>
  <si>
    <t>«Сохранение и развитие архивного дела в Глушковском районе Курской обалсти"»</t>
  </si>
  <si>
    <t>архивный отдел Администрации Глушковского района</t>
  </si>
  <si>
    <t>Подпрограмма 1 «Организация хранения, комплектования и использования документов Архивного фонда Курской обалсти»</t>
  </si>
  <si>
    <t>«Развитие транспортной системы, обеспечение перевозки пассажиров в Глушковском районе Курской области и безопасности дорожного движения"»</t>
  </si>
  <si>
    <t>Подпрограмма 1 «Развитие сети автомобильных дорог Глушковского района Курской обалсти»</t>
  </si>
  <si>
    <t>Подпрограмма 2 «Развитие пассажирских перевозок в Глушковском районе Курской области»</t>
  </si>
  <si>
    <t>Подпрограмма 3 «Повышение безопасности дорожного движения в Глушковском районе курской обалсти"</t>
  </si>
  <si>
    <t>"Комплексная межведомственная программа по профилактике преступлений и иных правонарушений в Глушковском районе Курской области"</t>
  </si>
  <si>
    <t>Подпрограмма 1 «Обеспечение общественного порядка и противодействия преступности в Глушковском районе Курской области»</t>
  </si>
  <si>
    <t>Администрация Глушковского района Курской области</t>
  </si>
  <si>
    <t>Подпрограмма 2 «Управление муниципальной программой и обеспечение условий реализации»</t>
  </si>
  <si>
    <t>«Защита населия и территорий от чрезвычайных ситуаций, обесченений пожарной безопасности и безопасности людей на водных объектах в Глушковском районе Курской обалсти»</t>
  </si>
  <si>
    <t>отдел ГО и ЧС</t>
  </si>
  <si>
    <t>Подпрограмма 1«Снижение рисков и смягчение последствий чрезвычайных ситуаций природного и техногенного характера в Глушковском районе Курской области»</t>
  </si>
  <si>
    <t>«Повышение эффективности управления финансами Глушковского района Курской области»</t>
  </si>
  <si>
    <t>Подпрограмма 1  «Управление муниципальным долгом Глушковского района Курской обалсти»</t>
  </si>
  <si>
    <t>Подпрограмма 2 «Эффективная система межбюджетных отношений Глушковского района Курской обалсти»</t>
  </si>
  <si>
    <t>«Развитие экономики в Глушковском районе Курской области»</t>
  </si>
  <si>
    <t>Подпрограмма 1 «Создание благоприятных условий для привлечения инвестиций в экономику Глушковског района Курской области Курской области»</t>
  </si>
  <si>
    <t>Подпрограмма 2 «Формирование благоприятных условий для устойчивого функционирования и развитие малого и среднего предпринимательства в Глушковском районе Курской области и популяризация предпринимательской деятельности»</t>
  </si>
  <si>
    <t>отдел экономической политики и прогнозтрования Администрации Глушковского района Курской области</t>
  </si>
  <si>
    <t>«Устойчивое развитие сельских территорий Глушковского района Курской области»</t>
  </si>
  <si>
    <t>Подпрограмма 1 «Социальное развитие села в Глушковском районе Курской области»</t>
  </si>
  <si>
    <t>«Содействие занятости населения Глушковского района Курской обалсти»</t>
  </si>
  <si>
    <t>Подпрограмма 1  «Содействие временной занятости населения Глушковского района Курской области»</t>
  </si>
  <si>
    <t>«Развитие информационного общества в Глушковском районе Курской обалсти»</t>
  </si>
  <si>
    <t>Подпрограмма 1 «Развитие системы защиты информация в Администрации Глушковского района Курской обалсти»</t>
  </si>
  <si>
    <t>«Организация деятельности органов ЗАГС Глушковского района Курской области»</t>
  </si>
  <si>
    <t>отдел ЗАГС Администрации Глушковского района Курской области</t>
  </si>
  <si>
    <t>Подпрограмма 1  «Повышение эффективности организации деятельности органов ЗАГС Глушковского района Курской обалсти»</t>
  </si>
  <si>
    <t>Подпрограмма 4 «Обеспечение реализации муниципальной программы Глушковского района Курской обалсти»</t>
  </si>
  <si>
    <t>бюджет Глушковского района Курской области</t>
  </si>
  <si>
    <t>Эффективность муниципальной программы Курской обалсти высокая</t>
  </si>
  <si>
    <t>Эффективность реализации муниципальной программы высокая</t>
  </si>
  <si>
    <t>Эффективность муниципальной программы Курской области высокая</t>
  </si>
  <si>
    <t>Эффективность  муниципальной программы Курской области высокая</t>
  </si>
  <si>
    <t>Эффективность муниципальной  программы Курской области высокая</t>
  </si>
  <si>
    <t>Информация о реализации муниципальных программ Глушковского района  Курской области за 2019 год</t>
  </si>
  <si>
    <t>Эффективность муниципальной программы Курской области средняя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</si>
</sst>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00"/>
    <numFmt numFmtId="166" formatCode="0.0"/>
    <numFmt numFmtId="167" formatCode="_-* #,##0.0_р_._-;\-* #,##0.0_р_._-;_-* &quot;-&quot;??_р_._-;_-@_-"/>
    <numFmt numFmtId="168" formatCode="#,##0.0"/>
  </numFmts>
  <fonts count="24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9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rgb="FFD9D9D9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4" fontId="14" fillId="3" borderId="7">
      <alignment horizontal="right" vertical="top" shrinkToFit="1"/>
    </xf>
    <xf numFmtId="4" fontId="15" fillId="0" borderId="7">
      <alignment horizontal="right" vertical="top" shrinkToFit="1"/>
    </xf>
  </cellStyleXfs>
  <cellXfs count="215">
    <xf numFmtId="0" fontId="0" fillId="0" borderId="0" xfId="0"/>
    <xf numFmtId="0" fontId="9" fillId="0" borderId="0" xfId="0" applyFont="1" applyFill="1"/>
    <xf numFmtId="0" fontId="0" fillId="0" borderId="3" xfId="0" applyFill="1" applyBorder="1"/>
    <xf numFmtId="0" fontId="2" fillId="0" borderId="3" xfId="0" applyFont="1" applyFill="1" applyBorder="1" applyAlignment="1">
      <alignment horizontal="center" vertical="center"/>
    </xf>
    <xf numFmtId="0" fontId="0" fillId="0" borderId="0" xfId="0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2" fillId="0" borderId="3" xfId="0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9" fillId="2" borderId="0" xfId="0" applyFont="1" applyFill="1"/>
    <xf numFmtId="165" fontId="7" fillId="2" borderId="0" xfId="0" applyNumberFormat="1" applyFont="1" applyFill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13" fillId="0" borderId="1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5" fontId="0" fillId="0" borderId="0" xfId="0" applyNumberFormat="1" applyFill="1"/>
    <xf numFmtId="0" fontId="4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 wrapText="1"/>
    </xf>
    <xf numFmtId="165" fontId="7" fillId="10" borderId="1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65" fontId="7" fillId="0" borderId="7" xfId="3" applyNumberFormat="1" applyFont="1" applyBorder="1" applyAlignment="1" applyProtection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 applyProtection="1">
      <alignment horizontal="center" vertical="center" shrinkToFit="1"/>
    </xf>
    <xf numFmtId="166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5" fontId="10" fillId="6" borderId="1" xfId="2" applyNumberFormat="1" applyFont="1" applyFill="1" applyBorder="1" applyAlignment="1" applyProtection="1">
      <alignment horizontal="center" vertical="center" shrinkToFit="1"/>
    </xf>
    <xf numFmtId="165" fontId="10" fillId="6" borderId="1" xfId="0" applyNumberFormat="1" applyFont="1" applyFill="1" applyBorder="1" applyAlignment="1">
      <alignment horizontal="center" vertical="center" wrapText="1"/>
    </xf>
    <xf numFmtId="165" fontId="10" fillId="10" borderId="1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165" fontId="10" fillId="8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7" fillId="4" borderId="1" xfId="0" applyFont="1" applyFill="1" applyBorder="1" applyAlignment="1">
      <alignment horizontal="center" vertical="top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165" fontId="7" fillId="4" borderId="7" xfId="3" applyNumberFormat="1" applyFont="1" applyFill="1" applyAlignment="1" applyProtection="1">
      <alignment horizontal="center" vertical="center" shrinkToFit="1"/>
    </xf>
    <xf numFmtId="0" fontId="7" fillId="4" borderId="4" xfId="0" applyFont="1" applyFill="1" applyBorder="1" applyAlignment="1">
      <alignment horizontal="center" vertical="top" wrapText="1"/>
    </xf>
    <xf numFmtId="166" fontId="7" fillId="4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166" fontId="7" fillId="0" borderId="1" xfId="1" applyNumberFormat="1" applyFont="1" applyFill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8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166" fontId="10" fillId="2" borderId="1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/>
    </xf>
    <xf numFmtId="166" fontId="10" fillId="6" borderId="1" xfId="1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 wrapText="1"/>
    </xf>
    <xf numFmtId="166" fontId="10" fillId="5" borderId="1" xfId="1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67" fontId="10" fillId="10" borderId="1" xfId="1" applyNumberFormat="1" applyFont="1" applyFill="1" applyBorder="1" applyAlignment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/>
    </xf>
    <xf numFmtId="167" fontId="7" fillId="0" borderId="1" xfId="1" applyNumberFormat="1" applyFont="1" applyFill="1" applyBorder="1" applyAlignment="1">
      <alignment horizontal="center" vertical="center"/>
    </xf>
    <xf numFmtId="167" fontId="10" fillId="2" borderId="1" xfId="1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67" fontId="7" fillId="6" borderId="1" xfId="1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 wrapText="1"/>
    </xf>
    <xf numFmtId="167" fontId="7" fillId="5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/>
    <xf numFmtId="166" fontId="10" fillId="2" borderId="1" xfId="0" applyNumberFormat="1" applyFont="1" applyFill="1" applyBorder="1" applyAlignment="1">
      <alignment horizontal="center" vertical="center"/>
    </xf>
    <xf numFmtId="166" fontId="7" fillId="6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166" fontId="7" fillId="10" borderId="1" xfId="0" applyNumberFormat="1" applyFont="1" applyFill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 vertical="center"/>
    </xf>
    <xf numFmtId="165" fontId="7" fillId="11" borderId="1" xfId="0" applyNumberFormat="1" applyFont="1" applyFill="1" applyBorder="1" applyAlignment="1">
      <alignment horizontal="center" vertical="center" wrapText="1"/>
    </xf>
    <xf numFmtId="166" fontId="7" fillId="11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 wrapText="1"/>
    </xf>
    <xf numFmtId="168" fontId="10" fillId="2" borderId="7" xfId="2" applyNumberFormat="1" applyFont="1" applyFill="1" applyAlignment="1" applyProtection="1">
      <alignment horizontal="center" vertical="center" shrinkToFit="1"/>
    </xf>
    <xf numFmtId="2" fontId="10" fillId="0" borderId="3" xfId="0" applyNumberFormat="1" applyFont="1" applyFill="1" applyBorder="1" applyAlignment="1">
      <alignment horizontal="center" vertical="center"/>
    </xf>
    <xf numFmtId="168" fontId="7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165" fontId="10" fillId="9" borderId="1" xfId="0" applyNumberFormat="1" applyFont="1" applyFill="1" applyBorder="1" applyAlignment="1">
      <alignment horizontal="center" vertical="center" wrapText="1"/>
    </xf>
    <xf numFmtId="165" fontId="7" fillId="9" borderId="1" xfId="0" applyNumberFormat="1" applyFont="1" applyFill="1" applyBorder="1" applyAlignment="1">
      <alignment horizontal="center" vertical="center" wrapText="1"/>
    </xf>
    <xf numFmtId="166" fontId="7" fillId="9" borderId="1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0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165" fontId="10" fillId="2" borderId="13" xfId="2" applyNumberFormat="1" applyFont="1" applyFill="1" applyBorder="1" applyAlignment="1" applyProtection="1">
      <alignment horizontal="center" vertical="center" shrinkToFit="1"/>
    </xf>
    <xf numFmtId="165" fontId="7" fillId="0" borderId="7" xfId="3" applyNumberFormat="1" applyFont="1" applyFill="1" applyAlignment="1" applyProtection="1">
      <alignment horizontal="center" vertical="center" shrinkToFit="1"/>
    </xf>
    <xf numFmtId="165" fontId="10" fillId="2" borderId="7" xfId="2" applyNumberFormat="1" applyFont="1" applyFill="1" applyAlignment="1" applyProtection="1">
      <alignment horizontal="center" vertical="center" shrinkToFit="1"/>
    </xf>
    <xf numFmtId="165" fontId="7" fillId="7" borderId="1" xfId="0" applyNumberFormat="1" applyFont="1" applyFill="1" applyBorder="1" applyAlignment="1">
      <alignment horizontal="center" vertical="center" wrapText="1"/>
    </xf>
    <xf numFmtId="166" fontId="7" fillId="7" borderId="1" xfId="0" applyNumberFormat="1" applyFont="1" applyFill="1" applyBorder="1" applyAlignment="1">
      <alignment horizontal="center" vertical="center"/>
    </xf>
    <xf numFmtId="165" fontId="7" fillId="0" borderId="13" xfId="3" applyNumberFormat="1" applyFont="1" applyFill="1" applyBorder="1" applyAlignment="1" applyProtection="1">
      <alignment horizontal="center" vertical="center" shrinkToFit="1"/>
    </xf>
    <xf numFmtId="0" fontId="9" fillId="2" borderId="1" xfId="0" applyFont="1" applyFill="1" applyBorder="1"/>
    <xf numFmtId="0" fontId="17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top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top" wrapText="1"/>
    </xf>
    <xf numFmtId="165" fontId="7" fillId="7" borderId="1" xfId="0" applyNumberFormat="1" applyFont="1" applyFill="1" applyBorder="1" applyAlignment="1">
      <alignment horizontal="center" vertical="center"/>
    </xf>
    <xf numFmtId="9" fontId="18" fillId="0" borderId="1" xfId="0" applyNumberFormat="1" applyFont="1" applyFill="1" applyBorder="1"/>
    <xf numFmtId="164" fontId="10" fillId="0" borderId="1" xfId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20" fillId="0" borderId="5" xfId="0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center" vertical="top"/>
    </xf>
    <xf numFmtId="0" fontId="21" fillId="0" borderId="3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</cellXfs>
  <cellStyles count="4">
    <cellStyle name="ex63" xfId="2"/>
    <cellStyle name="ex68" xfId="3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RowHeight="15"/>
  <cols>
    <col min="1" max="1" width="4.85546875" style="4" customWidth="1"/>
    <col min="2" max="2" width="20.7109375" style="17" customWidth="1"/>
    <col min="3" max="3" width="13.140625" style="18" customWidth="1"/>
    <col min="4" max="4" width="12.28515625" style="4" customWidth="1"/>
    <col min="5" max="5" width="12.42578125" style="4" customWidth="1"/>
    <col min="6" max="6" width="12.28515625" style="4" customWidth="1"/>
    <col min="7" max="7" width="11.42578125" style="4" customWidth="1"/>
    <col min="8" max="8" width="11.85546875" style="4" customWidth="1"/>
    <col min="9" max="9" width="8.85546875" style="4" customWidth="1"/>
    <col min="10" max="10" width="7.85546875" style="4" customWidth="1"/>
    <col min="11" max="11" width="8.7109375" style="4" customWidth="1"/>
    <col min="12" max="12" width="8.140625" style="4" customWidth="1"/>
    <col min="13" max="13" width="6.85546875" style="4" customWidth="1"/>
    <col min="14" max="14" width="5.85546875" style="4" customWidth="1"/>
    <col min="15" max="15" width="12.28515625" style="4" customWidth="1"/>
    <col min="16" max="16384" width="9.140625" style="4"/>
  </cols>
  <sheetData>
    <row r="1" spans="1:16" ht="23.25" customHeight="1">
      <c r="A1" s="189" t="s">
        <v>108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</row>
    <row r="2" spans="1:16" ht="12" customHeight="1">
      <c r="A2" s="21"/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2"/>
    </row>
    <row r="3" spans="1:16" ht="45" customHeight="1">
      <c r="A3" s="194" t="s">
        <v>1</v>
      </c>
      <c r="B3" s="192" t="s">
        <v>30</v>
      </c>
      <c r="C3" s="166" t="s">
        <v>0</v>
      </c>
      <c r="D3" s="195" t="s">
        <v>16</v>
      </c>
      <c r="E3" s="193" t="s">
        <v>31</v>
      </c>
      <c r="F3" s="193"/>
      <c r="G3" s="193"/>
      <c r="H3" s="193"/>
      <c r="I3" s="193"/>
      <c r="J3" s="193" t="s">
        <v>32</v>
      </c>
      <c r="K3" s="193"/>
      <c r="L3" s="193"/>
      <c r="M3" s="193" t="s">
        <v>33</v>
      </c>
      <c r="N3" s="193"/>
      <c r="O3" s="166" t="s">
        <v>34</v>
      </c>
      <c r="P3" s="13"/>
    </row>
    <row r="4" spans="1:16" ht="80.25" customHeight="1">
      <c r="A4" s="194"/>
      <c r="B4" s="192"/>
      <c r="C4" s="166"/>
      <c r="D4" s="196"/>
      <c r="E4" s="35" t="s">
        <v>35</v>
      </c>
      <c r="F4" s="36" t="s">
        <v>36</v>
      </c>
      <c r="G4" s="29" t="s">
        <v>14</v>
      </c>
      <c r="H4" s="35" t="s">
        <v>37</v>
      </c>
      <c r="I4" s="29" t="s">
        <v>15</v>
      </c>
      <c r="J4" s="29" t="s">
        <v>2</v>
      </c>
      <c r="K4" s="29" t="s">
        <v>3</v>
      </c>
      <c r="L4" s="29" t="s">
        <v>26</v>
      </c>
      <c r="M4" s="30" t="s">
        <v>2</v>
      </c>
      <c r="N4" s="30" t="s">
        <v>4</v>
      </c>
      <c r="O4" s="166"/>
      <c r="P4" s="13"/>
    </row>
    <row r="5" spans="1:16">
      <c r="A5" s="14">
        <v>1</v>
      </c>
      <c r="B5" s="3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17</v>
      </c>
    </row>
    <row r="6" spans="1:16" ht="15" customHeight="1">
      <c r="A6" s="170">
        <v>1</v>
      </c>
      <c r="B6" s="182" t="s">
        <v>38</v>
      </c>
      <c r="C6" s="169" t="s">
        <v>39</v>
      </c>
      <c r="D6" s="41" t="s">
        <v>17</v>
      </c>
      <c r="E6" s="42">
        <f>SUM(E7:E9)</f>
        <v>26960.126999999997</v>
      </c>
      <c r="F6" s="42">
        <f t="shared" ref="F6:H6" si="0">SUM(F7:F9)</f>
        <v>37130.455999999998</v>
      </c>
      <c r="G6" s="42">
        <f t="shared" si="0"/>
        <v>10170.328999999998</v>
      </c>
      <c r="H6" s="42">
        <f t="shared" si="0"/>
        <v>36462.409000000007</v>
      </c>
      <c r="I6" s="43">
        <f>ROUND(H6/F6 *100,3)</f>
        <v>98.200999999999993</v>
      </c>
      <c r="J6" s="25">
        <v>12</v>
      </c>
      <c r="K6" s="25">
        <v>12</v>
      </c>
      <c r="L6" s="44">
        <f t="shared" ref="L6:L22" si="1">K6*100/J6</f>
        <v>100</v>
      </c>
      <c r="M6" s="25">
        <v>17</v>
      </c>
      <c r="N6" s="25">
        <v>17</v>
      </c>
      <c r="O6" s="185" t="s">
        <v>44</v>
      </c>
      <c r="P6" s="1"/>
    </row>
    <row r="7" spans="1:16" ht="22.5" hidden="1">
      <c r="A7" s="171"/>
      <c r="B7" s="182"/>
      <c r="C7" s="169"/>
      <c r="D7" s="8" t="s">
        <v>19</v>
      </c>
      <c r="E7" s="5">
        <f>E11+E15+E19</f>
        <v>0</v>
      </c>
      <c r="F7" s="5">
        <f>F11+F15+F19</f>
        <v>0</v>
      </c>
      <c r="G7" s="5">
        <f>F7-E7</f>
        <v>0</v>
      </c>
      <c r="H7" s="5">
        <f>H11+H15+H19</f>
        <v>0</v>
      </c>
      <c r="I7" s="45" t="e">
        <f t="shared" ref="I7:I27" si="2">ROUND(H7/F7 *100,3)</f>
        <v>#DIV/0!</v>
      </c>
      <c r="J7" s="46"/>
      <c r="K7" s="7"/>
      <c r="L7" s="47"/>
      <c r="M7" s="7"/>
      <c r="N7" s="7"/>
      <c r="O7" s="186"/>
      <c r="P7" s="1"/>
    </row>
    <row r="8" spans="1:16" ht="22.5">
      <c r="A8" s="171"/>
      <c r="B8" s="182"/>
      <c r="C8" s="169"/>
      <c r="D8" s="6" t="s">
        <v>18</v>
      </c>
      <c r="E8" s="48">
        <f>E12+E20+E16</f>
        <v>1628.779</v>
      </c>
      <c r="F8" s="48">
        <f>F12+F16+F20</f>
        <v>1628.779</v>
      </c>
      <c r="G8" s="48">
        <f t="shared" ref="G8:G9" si="3">F8-E8</f>
        <v>0</v>
      </c>
      <c r="H8" s="48">
        <f>H12+H16+H20</f>
        <v>1628.779</v>
      </c>
      <c r="I8" s="45">
        <f t="shared" si="2"/>
        <v>100</v>
      </c>
      <c r="J8" s="7"/>
      <c r="K8" s="7"/>
      <c r="L8" s="47"/>
      <c r="M8" s="7"/>
      <c r="N8" s="7"/>
      <c r="O8" s="186"/>
      <c r="P8" s="1"/>
    </row>
    <row r="9" spans="1:16" ht="25.5" customHeight="1">
      <c r="A9" s="171"/>
      <c r="B9" s="182"/>
      <c r="C9" s="169"/>
      <c r="D9" s="8" t="s">
        <v>43</v>
      </c>
      <c r="E9" s="49">
        <f>E13+E17+E21</f>
        <v>25331.347999999998</v>
      </c>
      <c r="F9" s="49">
        <f>F13+F17+F21</f>
        <v>35501.676999999996</v>
      </c>
      <c r="G9" s="49">
        <f t="shared" si="3"/>
        <v>10170.328999999998</v>
      </c>
      <c r="H9" s="49">
        <f>H13+H17+H21</f>
        <v>34833.630000000005</v>
      </c>
      <c r="I9" s="45">
        <f t="shared" si="2"/>
        <v>98.117999999999995</v>
      </c>
      <c r="J9" s="7"/>
      <c r="K9" s="7"/>
      <c r="L9" s="47"/>
      <c r="M9" s="7"/>
      <c r="N9" s="7"/>
      <c r="O9" s="197"/>
      <c r="P9" s="1"/>
    </row>
    <row r="10" spans="1:16" ht="13.5" customHeight="1">
      <c r="A10" s="171"/>
      <c r="B10" s="164" t="s">
        <v>40</v>
      </c>
      <c r="C10" s="174" t="s">
        <v>39</v>
      </c>
      <c r="D10" s="6" t="s">
        <v>17</v>
      </c>
      <c r="E10" s="5">
        <f>SUM(E11:E13)</f>
        <v>12488.748</v>
      </c>
      <c r="F10" s="5">
        <f>SUM(F11:F13)</f>
        <v>20620.315999999999</v>
      </c>
      <c r="G10" s="5">
        <f>SUM(G11:G13)</f>
        <v>8131.5679999999993</v>
      </c>
      <c r="H10" s="5">
        <f>SUM(H11:H13)</f>
        <v>20013.232</v>
      </c>
      <c r="I10" s="45">
        <f t="shared" si="2"/>
        <v>97.055999999999997</v>
      </c>
      <c r="J10" s="7"/>
      <c r="K10" s="7"/>
      <c r="L10" s="50"/>
      <c r="M10" s="7"/>
      <c r="N10" s="7"/>
      <c r="O10" s="7" t="s">
        <v>9</v>
      </c>
      <c r="P10" s="1"/>
    </row>
    <row r="11" spans="1:16" ht="24" hidden="1" customHeight="1">
      <c r="A11" s="171"/>
      <c r="B11" s="165"/>
      <c r="C11" s="175"/>
      <c r="D11" s="8" t="s">
        <v>19</v>
      </c>
      <c r="E11" s="5">
        <v>0</v>
      </c>
      <c r="F11" s="5">
        <v>0</v>
      </c>
      <c r="G11" s="5">
        <f t="shared" ref="G11:G21" si="4">F11-E11</f>
        <v>0</v>
      </c>
      <c r="H11" s="5">
        <v>0</v>
      </c>
      <c r="I11" s="45" t="e">
        <f t="shared" si="2"/>
        <v>#DIV/0!</v>
      </c>
      <c r="J11" s="7"/>
      <c r="K11" s="7"/>
      <c r="L11" s="47"/>
      <c r="M11" s="7"/>
      <c r="N11" s="7"/>
      <c r="O11" s="7"/>
      <c r="P11" s="1"/>
    </row>
    <row r="12" spans="1:16" ht="21" hidden="1" customHeight="1">
      <c r="A12" s="171"/>
      <c r="B12" s="165"/>
      <c r="C12" s="175"/>
      <c r="D12" s="6" t="s">
        <v>18</v>
      </c>
      <c r="E12" s="5">
        <v>0</v>
      </c>
      <c r="F12" s="51">
        <v>0</v>
      </c>
      <c r="G12" s="5">
        <f t="shared" si="4"/>
        <v>0</v>
      </c>
      <c r="H12" s="5">
        <v>0</v>
      </c>
      <c r="I12" s="45" t="e">
        <f t="shared" si="2"/>
        <v>#DIV/0!</v>
      </c>
      <c r="J12" s="7"/>
      <c r="K12" s="7"/>
      <c r="L12" s="47"/>
      <c r="M12" s="7"/>
      <c r="N12" s="7"/>
      <c r="O12" s="7"/>
      <c r="P12" s="1"/>
    </row>
    <row r="13" spans="1:16" ht="45.75" customHeight="1">
      <c r="A13" s="171"/>
      <c r="B13" s="165"/>
      <c r="C13" s="175"/>
      <c r="D13" s="8" t="s">
        <v>43</v>
      </c>
      <c r="E13" s="5">
        <v>12488.748</v>
      </c>
      <c r="F13" s="5">
        <v>20620.315999999999</v>
      </c>
      <c r="G13" s="5">
        <f t="shared" si="4"/>
        <v>8131.5679999999993</v>
      </c>
      <c r="H13" s="5">
        <v>20013.232</v>
      </c>
      <c r="I13" s="45">
        <f t="shared" si="2"/>
        <v>97.055999999999997</v>
      </c>
      <c r="J13" s="7"/>
      <c r="K13" s="7"/>
      <c r="L13" s="47"/>
      <c r="M13" s="7"/>
      <c r="N13" s="7"/>
      <c r="O13" s="7"/>
      <c r="P13" s="1"/>
    </row>
    <row r="14" spans="1:16" ht="12.75" customHeight="1">
      <c r="A14" s="171"/>
      <c r="B14" s="164" t="s">
        <v>41</v>
      </c>
      <c r="C14" s="174" t="s">
        <v>39</v>
      </c>
      <c r="D14" s="6" t="s">
        <v>17</v>
      </c>
      <c r="E14" s="5">
        <f>SUM(E15:E17)</f>
        <v>9199.2999999999993</v>
      </c>
      <c r="F14" s="5">
        <f>SUM(F15:F17)</f>
        <v>10716.460999999999</v>
      </c>
      <c r="G14" s="5">
        <f>SUM(G15:G17)</f>
        <v>1517.1610000000001</v>
      </c>
      <c r="H14" s="5">
        <f>SUM(H15:H17)</f>
        <v>10664.763000000001</v>
      </c>
      <c r="I14" s="45">
        <f t="shared" si="2"/>
        <v>99.518000000000001</v>
      </c>
      <c r="J14" s="7"/>
      <c r="K14" s="7"/>
      <c r="L14" s="28"/>
      <c r="M14" s="7"/>
      <c r="N14" s="7"/>
      <c r="O14" s="7" t="s">
        <v>9</v>
      </c>
      <c r="P14" s="1"/>
    </row>
    <row r="15" spans="1:16" ht="27" hidden="1" customHeight="1">
      <c r="A15" s="171"/>
      <c r="B15" s="165"/>
      <c r="C15" s="175"/>
      <c r="D15" s="8" t="s">
        <v>19</v>
      </c>
      <c r="E15" s="5">
        <v>0</v>
      </c>
      <c r="F15" s="5">
        <v>0</v>
      </c>
      <c r="G15" s="5">
        <f t="shared" si="4"/>
        <v>0</v>
      </c>
      <c r="H15" s="5">
        <v>0</v>
      </c>
      <c r="I15" s="52" t="e">
        <f t="shared" si="2"/>
        <v>#DIV/0!</v>
      </c>
      <c r="J15" s="7"/>
      <c r="K15" s="7"/>
      <c r="L15" s="47"/>
      <c r="M15" s="7"/>
      <c r="N15" s="7"/>
      <c r="O15" s="7"/>
      <c r="P15" s="1"/>
    </row>
    <row r="16" spans="1:16" ht="27" hidden="1" customHeight="1">
      <c r="A16" s="171"/>
      <c r="B16" s="165"/>
      <c r="C16" s="175"/>
      <c r="D16" s="6" t="s">
        <v>18</v>
      </c>
      <c r="E16" s="5">
        <v>0</v>
      </c>
      <c r="F16" s="51">
        <v>0</v>
      </c>
      <c r="G16" s="5">
        <f t="shared" si="4"/>
        <v>0</v>
      </c>
      <c r="H16" s="5">
        <v>0</v>
      </c>
      <c r="I16" s="45" t="e">
        <f t="shared" si="2"/>
        <v>#DIV/0!</v>
      </c>
      <c r="J16" s="7"/>
      <c r="K16" s="7"/>
      <c r="L16" s="47"/>
      <c r="M16" s="7"/>
      <c r="N16" s="7"/>
      <c r="O16" s="7"/>
      <c r="P16" s="1"/>
    </row>
    <row r="17" spans="1:16" ht="46.5" customHeight="1">
      <c r="A17" s="171"/>
      <c r="B17" s="165"/>
      <c r="C17" s="175"/>
      <c r="D17" s="8" t="s">
        <v>43</v>
      </c>
      <c r="E17" s="5">
        <v>9199.2999999999993</v>
      </c>
      <c r="F17" s="5">
        <v>10716.460999999999</v>
      </c>
      <c r="G17" s="5">
        <f t="shared" si="4"/>
        <v>1517.1610000000001</v>
      </c>
      <c r="H17" s="5">
        <v>10664.763000000001</v>
      </c>
      <c r="I17" s="45">
        <f t="shared" si="2"/>
        <v>99.518000000000001</v>
      </c>
      <c r="J17" s="7"/>
      <c r="K17" s="7"/>
      <c r="L17" s="47"/>
      <c r="M17" s="7"/>
      <c r="N17" s="7"/>
      <c r="O17" s="7"/>
      <c r="P17" s="1"/>
    </row>
    <row r="18" spans="1:16" ht="13.5" customHeight="1">
      <c r="A18" s="171"/>
      <c r="B18" s="164" t="s">
        <v>42</v>
      </c>
      <c r="C18" s="174" t="s">
        <v>39</v>
      </c>
      <c r="D18" s="6" t="s">
        <v>17</v>
      </c>
      <c r="E18" s="5">
        <f>SUM(E19:E21)</f>
        <v>5272.0789999999997</v>
      </c>
      <c r="F18" s="5">
        <f>SUM(F19:F21)</f>
        <v>5793.6790000000001</v>
      </c>
      <c r="G18" s="5">
        <f>SUM(G19:G21)</f>
        <v>521.59999999999945</v>
      </c>
      <c r="H18" s="5">
        <f>SUM(H19:H21)</f>
        <v>5784.4140000000007</v>
      </c>
      <c r="I18" s="45">
        <f t="shared" si="2"/>
        <v>99.84</v>
      </c>
      <c r="J18" s="7"/>
      <c r="K18" s="7"/>
      <c r="L18" s="28"/>
      <c r="M18" s="7"/>
      <c r="N18" s="7"/>
      <c r="O18" s="7" t="s">
        <v>9</v>
      </c>
      <c r="P18" s="1"/>
    </row>
    <row r="19" spans="1:16" ht="3.75" hidden="1" customHeight="1">
      <c r="A19" s="171"/>
      <c r="B19" s="165"/>
      <c r="C19" s="175"/>
      <c r="D19" s="8" t="s">
        <v>19</v>
      </c>
      <c r="E19" s="5">
        <v>0</v>
      </c>
      <c r="F19" s="5">
        <v>0</v>
      </c>
      <c r="G19" s="5">
        <f t="shared" si="4"/>
        <v>0</v>
      </c>
      <c r="H19" s="5">
        <v>0</v>
      </c>
      <c r="I19" s="52" t="e">
        <f t="shared" si="2"/>
        <v>#DIV/0!</v>
      </c>
      <c r="J19" s="7"/>
      <c r="K19" s="7"/>
      <c r="L19" s="47"/>
      <c r="M19" s="7"/>
      <c r="N19" s="7"/>
      <c r="O19" s="7"/>
      <c r="P19" s="1"/>
    </row>
    <row r="20" spans="1:16" ht="26.25" customHeight="1">
      <c r="A20" s="171"/>
      <c r="B20" s="165"/>
      <c r="C20" s="175"/>
      <c r="D20" s="6" t="s">
        <v>18</v>
      </c>
      <c r="E20" s="5">
        <v>1628.779</v>
      </c>
      <c r="F20" s="51">
        <v>1628.779</v>
      </c>
      <c r="G20" s="5">
        <f t="shared" si="4"/>
        <v>0</v>
      </c>
      <c r="H20" s="5">
        <v>1628.779</v>
      </c>
      <c r="I20" s="45">
        <f t="shared" si="2"/>
        <v>100</v>
      </c>
      <c r="J20" s="7"/>
      <c r="K20" s="7"/>
      <c r="L20" s="47"/>
      <c r="M20" s="7"/>
      <c r="N20" s="7"/>
      <c r="O20" s="7"/>
      <c r="P20" s="1"/>
    </row>
    <row r="21" spans="1:16" ht="26.25" customHeight="1">
      <c r="A21" s="171"/>
      <c r="B21" s="165"/>
      <c r="C21" s="175"/>
      <c r="D21" s="8" t="s">
        <v>43</v>
      </c>
      <c r="E21" s="5">
        <v>3643.3</v>
      </c>
      <c r="F21" s="5">
        <v>4164.8999999999996</v>
      </c>
      <c r="G21" s="5">
        <f t="shared" si="4"/>
        <v>521.59999999999945</v>
      </c>
      <c r="H21" s="5">
        <v>4155.6350000000002</v>
      </c>
      <c r="I21" s="45" t="s">
        <v>28</v>
      </c>
      <c r="J21" s="7"/>
      <c r="K21" s="7"/>
      <c r="L21" s="47"/>
      <c r="M21" s="7"/>
      <c r="N21" s="7"/>
      <c r="O21" s="7"/>
      <c r="P21" s="1"/>
    </row>
    <row r="22" spans="1:16">
      <c r="A22" s="167">
        <v>2</v>
      </c>
      <c r="B22" s="199" t="s">
        <v>45</v>
      </c>
      <c r="C22" s="200" t="s">
        <v>46</v>
      </c>
      <c r="D22" s="53" t="s">
        <v>17</v>
      </c>
      <c r="E22" s="54">
        <f>E23+E24+E25+E26</f>
        <v>24743.822999999997</v>
      </c>
      <c r="F22" s="54">
        <f>F23+F24+F25+F26</f>
        <v>25539.900999999998</v>
      </c>
      <c r="G22" s="42">
        <f t="shared" ref="G22:G56" si="5">F22-E22</f>
        <v>796.07800000000134</v>
      </c>
      <c r="H22" s="54">
        <f>H23+H24+H25+H26</f>
        <v>25330.842709999997</v>
      </c>
      <c r="I22" s="55">
        <f t="shared" si="2"/>
        <v>99.180999999999997</v>
      </c>
      <c r="J22" s="25">
        <v>8</v>
      </c>
      <c r="K22" s="25">
        <v>8</v>
      </c>
      <c r="L22" s="26">
        <f t="shared" si="1"/>
        <v>100</v>
      </c>
      <c r="M22" s="25">
        <v>8</v>
      </c>
      <c r="N22" s="25">
        <v>8</v>
      </c>
      <c r="O22" s="185" t="s">
        <v>50</v>
      </c>
      <c r="P22" s="1"/>
    </row>
    <row r="23" spans="1:16" ht="21" hidden="1">
      <c r="A23" s="168"/>
      <c r="B23" s="199"/>
      <c r="C23" s="200"/>
      <c r="D23" s="56" t="s">
        <v>19</v>
      </c>
      <c r="E23" s="57"/>
      <c r="F23" s="57">
        <v>0</v>
      </c>
      <c r="G23" s="57">
        <f t="shared" si="5"/>
        <v>0</v>
      </c>
      <c r="H23" s="57"/>
      <c r="I23" s="58" t="e">
        <f t="shared" si="2"/>
        <v>#DIV/0!</v>
      </c>
      <c r="J23" s="46">
        <v>5</v>
      </c>
      <c r="K23" s="7">
        <v>5</v>
      </c>
      <c r="L23" s="47"/>
      <c r="M23" s="7"/>
      <c r="N23" s="7"/>
      <c r="O23" s="186"/>
      <c r="P23" s="1"/>
    </row>
    <row r="24" spans="1:16" ht="21">
      <c r="A24" s="168"/>
      <c r="B24" s="199"/>
      <c r="C24" s="200"/>
      <c r="D24" s="56" t="s">
        <v>18</v>
      </c>
      <c r="E24" s="59">
        <f>E29+E34+E39</f>
        <v>24319.973999999998</v>
      </c>
      <c r="F24" s="59">
        <f>F29+F34+F39</f>
        <v>25118.300999999999</v>
      </c>
      <c r="G24" s="60">
        <f t="shared" si="5"/>
        <v>798.32700000000114</v>
      </c>
      <c r="H24" s="59">
        <f>H29+H34+H39</f>
        <v>24911.745439999999</v>
      </c>
      <c r="I24" s="58">
        <f t="shared" si="2"/>
        <v>99.177999999999997</v>
      </c>
      <c r="J24" s="7"/>
      <c r="K24" s="7"/>
      <c r="L24" s="47"/>
      <c r="M24" s="7"/>
      <c r="N24" s="7"/>
      <c r="O24" s="186"/>
      <c r="P24" s="1"/>
    </row>
    <row r="25" spans="1:16" ht="52.5">
      <c r="A25" s="168"/>
      <c r="B25" s="199"/>
      <c r="C25" s="200"/>
      <c r="D25" s="56" t="s">
        <v>43</v>
      </c>
      <c r="E25" s="61">
        <f>E30+E35+E40</f>
        <v>323.84899999999999</v>
      </c>
      <c r="F25" s="61">
        <f>F30+F35+F40</f>
        <v>321.60000000000002</v>
      </c>
      <c r="G25" s="61">
        <f t="shared" si="5"/>
        <v>-2.2489999999999668</v>
      </c>
      <c r="H25" s="61">
        <f>H30+H35+H40</f>
        <v>319.09726999999998</v>
      </c>
      <c r="I25" s="55" t="s">
        <v>28</v>
      </c>
      <c r="J25" s="7"/>
      <c r="K25" s="7"/>
      <c r="L25" s="47"/>
      <c r="M25" s="7"/>
      <c r="N25" s="7"/>
      <c r="O25" s="197"/>
      <c r="P25" s="1"/>
    </row>
    <row r="26" spans="1:16" ht="21">
      <c r="A26" s="168"/>
      <c r="B26" s="199"/>
      <c r="C26" s="200"/>
      <c r="D26" s="62" t="s">
        <v>22</v>
      </c>
      <c r="E26" s="63">
        <f>E36</f>
        <v>100</v>
      </c>
      <c r="F26" s="63">
        <f>F36</f>
        <v>100</v>
      </c>
      <c r="G26" s="63">
        <f t="shared" si="5"/>
        <v>0</v>
      </c>
      <c r="H26" s="63">
        <f>H36</f>
        <v>100</v>
      </c>
      <c r="I26" s="55" t="s">
        <v>28</v>
      </c>
      <c r="J26" s="7"/>
      <c r="K26" s="7"/>
      <c r="L26" s="47"/>
      <c r="M26" s="7"/>
      <c r="N26" s="7"/>
      <c r="O26" s="64"/>
      <c r="P26" s="1"/>
    </row>
    <row r="27" spans="1:16" ht="13.5" customHeight="1">
      <c r="A27" s="168"/>
      <c r="B27" s="176" t="s">
        <v>47</v>
      </c>
      <c r="C27" s="179"/>
      <c r="D27" s="65" t="s">
        <v>17</v>
      </c>
      <c r="E27" s="66">
        <f>SUM(E28:E31)</f>
        <v>12616.755999999999</v>
      </c>
      <c r="F27" s="66">
        <f>SUM(F28:F31)</f>
        <v>12354.474</v>
      </c>
      <c r="G27" s="66">
        <f t="shared" si="5"/>
        <v>-262.28199999999924</v>
      </c>
      <c r="H27" s="66">
        <f>SUM(H28:H31)</f>
        <v>12147.019769999999</v>
      </c>
      <c r="I27" s="58">
        <f t="shared" si="2"/>
        <v>98.320999999999998</v>
      </c>
      <c r="J27" s="7"/>
      <c r="K27" s="7"/>
      <c r="L27" s="28"/>
      <c r="M27" s="7"/>
      <c r="N27" s="7"/>
      <c r="O27" s="67" t="s">
        <v>9</v>
      </c>
      <c r="P27" s="1"/>
    </row>
    <row r="28" spans="1:16" ht="22.5" hidden="1">
      <c r="A28" s="168"/>
      <c r="B28" s="177"/>
      <c r="C28" s="180"/>
      <c r="D28" s="65" t="s">
        <v>19</v>
      </c>
      <c r="E28" s="66">
        <v>0</v>
      </c>
      <c r="F28" s="66">
        <v>0</v>
      </c>
      <c r="G28" s="66">
        <f t="shared" si="5"/>
        <v>0</v>
      </c>
      <c r="H28" s="66">
        <v>0</v>
      </c>
      <c r="I28" s="58" t="e">
        <f t="shared" ref="I28:I55" si="6">ROUND(H28/F28 *100,3)</f>
        <v>#DIV/0!</v>
      </c>
      <c r="J28" s="7"/>
      <c r="K28" s="7"/>
      <c r="L28" s="47"/>
      <c r="M28" s="7"/>
      <c r="N28" s="7"/>
      <c r="O28" s="64"/>
      <c r="P28" s="1"/>
    </row>
    <row r="29" spans="1:16" ht="22.5">
      <c r="A29" s="168"/>
      <c r="B29" s="177"/>
      <c r="C29" s="180"/>
      <c r="D29" s="65" t="s">
        <v>18</v>
      </c>
      <c r="E29" s="66">
        <v>12320.906999999999</v>
      </c>
      <c r="F29" s="68">
        <v>12060.874</v>
      </c>
      <c r="G29" s="66">
        <f t="shared" si="5"/>
        <v>-260.03299999999945</v>
      </c>
      <c r="H29" s="66">
        <v>11854.318439999999</v>
      </c>
      <c r="I29" s="58">
        <f t="shared" si="6"/>
        <v>98.287000000000006</v>
      </c>
      <c r="J29" s="7"/>
      <c r="K29" s="7"/>
      <c r="L29" s="47"/>
      <c r="M29" s="7"/>
      <c r="N29" s="7"/>
      <c r="O29" s="64"/>
      <c r="P29" s="1"/>
    </row>
    <row r="30" spans="1:16" ht="45">
      <c r="A30" s="168"/>
      <c r="B30" s="177"/>
      <c r="C30" s="180"/>
      <c r="D30" s="65" t="s">
        <v>43</v>
      </c>
      <c r="E30" s="66">
        <v>295.84899999999999</v>
      </c>
      <c r="F30" s="66">
        <v>293.60000000000002</v>
      </c>
      <c r="G30" s="66">
        <f t="shared" si="5"/>
        <v>-2.2489999999999668</v>
      </c>
      <c r="H30" s="66">
        <v>292.70132999999998</v>
      </c>
      <c r="I30" s="58">
        <f t="shared" si="6"/>
        <v>99.694000000000003</v>
      </c>
      <c r="J30" s="7"/>
      <c r="K30" s="7"/>
      <c r="L30" s="47"/>
      <c r="M30" s="7"/>
      <c r="N30" s="7"/>
      <c r="O30" s="64"/>
      <c r="P30" s="1"/>
    </row>
    <row r="31" spans="1:16" ht="22.5" hidden="1">
      <c r="A31" s="168"/>
      <c r="B31" s="178"/>
      <c r="C31" s="181"/>
      <c r="D31" s="69" t="s">
        <v>22</v>
      </c>
      <c r="E31" s="66">
        <v>0</v>
      </c>
      <c r="F31" s="66">
        <v>0</v>
      </c>
      <c r="G31" s="66">
        <f t="shared" si="5"/>
        <v>0</v>
      </c>
      <c r="H31" s="66">
        <v>0</v>
      </c>
      <c r="I31" s="58" t="s">
        <v>28</v>
      </c>
      <c r="J31" s="7"/>
      <c r="K31" s="7"/>
      <c r="L31" s="47"/>
      <c r="M31" s="7"/>
      <c r="N31" s="7"/>
      <c r="O31" s="64"/>
      <c r="P31" s="1"/>
    </row>
    <row r="32" spans="1:16" ht="14.25" customHeight="1">
      <c r="A32" s="168"/>
      <c r="B32" s="176" t="s">
        <v>48</v>
      </c>
      <c r="C32" s="179"/>
      <c r="D32" s="65" t="s">
        <v>17</v>
      </c>
      <c r="E32" s="66">
        <f>E34+E35+E36</f>
        <v>9945.7669999999998</v>
      </c>
      <c r="F32" s="66">
        <f>F34+F35+F36</f>
        <v>10976.127</v>
      </c>
      <c r="G32" s="66">
        <f t="shared" si="5"/>
        <v>1030.3600000000006</v>
      </c>
      <c r="H32" s="66">
        <f>H34+H35+H36</f>
        <v>10976.122940000001</v>
      </c>
      <c r="I32" s="70">
        <f t="shared" si="6"/>
        <v>100</v>
      </c>
      <c r="J32" s="7"/>
      <c r="K32" s="7"/>
      <c r="L32" s="47"/>
      <c r="M32" s="7"/>
      <c r="N32" s="7"/>
      <c r="O32" s="67" t="s">
        <v>9</v>
      </c>
      <c r="P32" s="1"/>
    </row>
    <row r="33" spans="1:16" ht="22.5" hidden="1">
      <c r="A33" s="168"/>
      <c r="B33" s="177"/>
      <c r="C33" s="180"/>
      <c r="D33" s="65" t="s">
        <v>19</v>
      </c>
      <c r="E33" s="66"/>
      <c r="F33" s="66"/>
      <c r="G33" s="66">
        <f t="shared" si="5"/>
        <v>0</v>
      </c>
      <c r="H33" s="66"/>
      <c r="I33" s="70" t="s">
        <v>28</v>
      </c>
      <c r="J33" s="7"/>
      <c r="K33" s="7"/>
      <c r="L33" s="47"/>
      <c r="M33" s="7"/>
      <c r="N33" s="7"/>
      <c r="O33" s="31"/>
      <c r="P33" s="1"/>
    </row>
    <row r="34" spans="1:16" ht="25.5" customHeight="1">
      <c r="A34" s="168"/>
      <c r="B34" s="177"/>
      <c r="C34" s="180"/>
      <c r="D34" s="65" t="s">
        <v>18</v>
      </c>
      <c r="E34" s="66">
        <v>9830.7669999999998</v>
      </c>
      <c r="F34" s="66">
        <v>10861.127</v>
      </c>
      <c r="G34" s="66">
        <f t="shared" si="5"/>
        <v>1030.3600000000006</v>
      </c>
      <c r="H34" s="66">
        <v>10861.127</v>
      </c>
      <c r="I34" s="71">
        <f t="shared" si="6"/>
        <v>100</v>
      </c>
      <c r="J34" s="7"/>
      <c r="K34" s="7"/>
      <c r="L34" s="47"/>
      <c r="M34" s="7"/>
      <c r="N34" s="7"/>
      <c r="O34" s="31"/>
      <c r="P34" s="1"/>
    </row>
    <row r="35" spans="1:16" ht="18.75" customHeight="1">
      <c r="A35" s="168"/>
      <c r="B35" s="177"/>
      <c r="C35" s="180"/>
      <c r="D35" s="65" t="s">
        <v>43</v>
      </c>
      <c r="E35" s="66">
        <v>15</v>
      </c>
      <c r="F35" s="66">
        <v>15</v>
      </c>
      <c r="G35" s="66">
        <f t="shared" si="5"/>
        <v>0</v>
      </c>
      <c r="H35" s="66">
        <v>14.995939999999999</v>
      </c>
      <c r="I35" s="70" t="s">
        <v>28</v>
      </c>
      <c r="J35" s="7"/>
      <c r="K35" s="7"/>
      <c r="L35" s="47"/>
      <c r="M35" s="7"/>
      <c r="N35" s="7"/>
      <c r="O35" s="31"/>
      <c r="P35" s="1"/>
    </row>
    <row r="36" spans="1:16" ht="21.75" customHeight="1">
      <c r="A36" s="168"/>
      <c r="B36" s="178"/>
      <c r="C36" s="181"/>
      <c r="D36" s="69" t="s">
        <v>22</v>
      </c>
      <c r="E36" s="66">
        <v>100</v>
      </c>
      <c r="F36" s="66">
        <v>100</v>
      </c>
      <c r="G36" s="66">
        <f t="shared" si="5"/>
        <v>0</v>
      </c>
      <c r="H36" s="66">
        <v>100</v>
      </c>
      <c r="I36" s="70" t="s">
        <v>28</v>
      </c>
      <c r="J36" s="7"/>
      <c r="K36" s="7"/>
      <c r="L36" s="7"/>
      <c r="M36" s="7"/>
      <c r="N36" s="7"/>
      <c r="O36" s="31"/>
      <c r="P36" s="1"/>
    </row>
    <row r="37" spans="1:16" ht="14.25" customHeight="1">
      <c r="A37" s="168"/>
      <c r="B37" s="176" t="s">
        <v>49</v>
      </c>
      <c r="C37" s="179"/>
      <c r="D37" s="65" t="s">
        <v>17</v>
      </c>
      <c r="E37" s="68">
        <f>E39+E40</f>
        <v>2181.3000000000002</v>
      </c>
      <c r="F37" s="68">
        <f>F39+F40</f>
        <v>2209.3000000000002</v>
      </c>
      <c r="G37" s="66">
        <f t="shared" si="5"/>
        <v>28</v>
      </c>
      <c r="H37" s="68">
        <f>H39+H40</f>
        <v>2207.7000000000003</v>
      </c>
      <c r="I37" s="70">
        <f t="shared" si="6"/>
        <v>99.927999999999997</v>
      </c>
      <c r="J37" s="7"/>
      <c r="K37" s="7"/>
      <c r="L37" s="28"/>
      <c r="M37" s="7"/>
      <c r="N37" s="7"/>
      <c r="O37" s="67" t="s">
        <v>9</v>
      </c>
      <c r="P37" s="1"/>
    </row>
    <row r="38" spans="1:16" ht="22.5" hidden="1">
      <c r="A38" s="168"/>
      <c r="B38" s="177"/>
      <c r="C38" s="180"/>
      <c r="D38" s="65" t="s">
        <v>19</v>
      </c>
      <c r="E38" s="66"/>
      <c r="F38" s="66">
        <v>0</v>
      </c>
      <c r="G38" s="66">
        <f t="shared" si="5"/>
        <v>0</v>
      </c>
      <c r="H38" s="66">
        <v>0</v>
      </c>
      <c r="I38" s="70" t="e">
        <f t="shared" si="6"/>
        <v>#DIV/0!</v>
      </c>
      <c r="J38" s="7"/>
      <c r="K38" s="7"/>
      <c r="L38" s="47"/>
      <c r="M38" s="7"/>
      <c r="N38" s="7"/>
      <c r="O38" s="31"/>
      <c r="P38" s="1"/>
    </row>
    <row r="39" spans="1:16" ht="22.5">
      <c r="A39" s="168"/>
      <c r="B39" s="177"/>
      <c r="C39" s="180"/>
      <c r="D39" s="65" t="s">
        <v>18</v>
      </c>
      <c r="E39" s="66">
        <v>2168.3000000000002</v>
      </c>
      <c r="F39" s="66">
        <v>2196.3000000000002</v>
      </c>
      <c r="G39" s="66">
        <f t="shared" si="5"/>
        <v>28</v>
      </c>
      <c r="H39" s="66">
        <v>2196.3000000000002</v>
      </c>
      <c r="I39" s="70">
        <f t="shared" si="6"/>
        <v>100</v>
      </c>
      <c r="J39" s="7"/>
      <c r="K39" s="7"/>
      <c r="L39" s="47"/>
      <c r="M39" s="7"/>
      <c r="N39" s="7"/>
      <c r="O39" s="31"/>
      <c r="P39" s="1"/>
    </row>
    <row r="40" spans="1:16" ht="45">
      <c r="A40" s="168"/>
      <c r="B40" s="177"/>
      <c r="C40" s="180"/>
      <c r="D40" s="65" t="s">
        <v>43</v>
      </c>
      <c r="E40" s="66">
        <v>13</v>
      </c>
      <c r="F40" s="66">
        <v>13</v>
      </c>
      <c r="G40" s="66">
        <f t="shared" si="5"/>
        <v>0</v>
      </c>
      <c r="H40" s="66">
        <v>11.4</v>
      </c>
      <c r="I40" s="70" t="s">
        <v>28</v>
      </c>
      <c r="J40" s="7"/>
      <c r="K40" s="7"/>
      <c r="L40" s="47"/>
      <c r="M40" s="7"/>
      <c r="N40" s="7"/>
      <c r="O40" s="31"/>
      <c r="P40" s="1"/>
    </row>
    <row r="41" spans="1:16" ht="22.5" hidden="1">
      <c r="A41" s="168"/>
      <c r="B41" s="178"/>
      <c r="C41" s="181"/>
      <c r="D41" s="69" t="s">
        <v>22</v>
      </c>
      <c r="E41" s="66">
        <v>0</v>
      </c>
      <c r="F41" s="66">
        <v>0</v>
      </c>
      <c r="G41" s="66">
        <f t="shared" si="5"/>
        <v>0</v>
      </c>
      <c r="H41" s="66">
        <v>0</v>
      </c>
      <c r="I41" s="70" t="s">
        <v>28</v>
      </c>
      <c r="J41" s="7"/>
      <c r="K41" s="7"/>
      <c r="L41" s="47"/>
      <c r="M41" s="7"/>
      <c r="N41" s="7"/>
      <c r="O41" s="31"/>
      <c r="P41" s="1"/>
    </row>
    <row r="42" spans="1:16" ht="13.5" customHeight="1">
      <c r="A42" s="170">
        <v>3</v>
      </c>
      <c r="B42" s="182" t="s">
        <v>51</v>
      </c>
      <c r="C42" s="169" t="s">
        <v>52</v>
      </c>
      <c r="D42" s="72" t="s">
        <v>17</v>
      </c>
      <c r="E42" s="42">
        <f>SUM(E43:E45)</f>
        <v>372244.19999999995</v>
      </c>
      <c r="F42" s="42">
        <f>SUM(F43:F45)</f>
        <v>462154.9</v>
      </c>
      <c r="G42" s="42">
        <f>F42-E42</f>
        <v>89910.70000000007</v>
      </c>
      <c r="H42" s="42">
        <f>SUM(H43:H45)</f>
        <v>458669.4</v>
      </c>
      <c r="I42" s="73">
        <f t="shared" si="6"/>
        <v>99.245999999999995</v>
      </c>
      <c r="J42" s="25">
        <v>31</v>
      </c>
      <c r="K42" s="25">
        <v>31</v>
      </c>
      <c r="L42" s="44">
        <f>K42/J42*100</f>
        <v>100</v>
      </c>
      <c r="M42" s="25">
        <v>7</v>
      </c>
      <c r="N42" s="25">
        <v>7</v>
      </c>
      <c r="O42" s="185" t="s">
        <v>103</v>
      </c>
      <c r="P42" s="1"/>
    </row>
    <row r="43" spans="1:16" ht="21">
      <c r="A43" s="171"/>
      <c r="B43" s="182"/>
      <c r="C43" s="169"/>
      <c r="D43" s="72" t="s">
        <v>19</v>
      </c>
      <c r="E43" s="74">
        <f>E47</f>
        <v>0</v>
      </c>
      <c r="F43" s="74">
        <f>F47</f>
        <v>0</v>
      </c>
      <c r="G43" s="74">
        <f t="shared" si="5"/>
        <v>0</v>
      </c>
      <c r="H43" s="74">
        <f>H47</f>
        <v>0</v>
      </c>
      <c r="I43" s="73" t="e">
        <f t="shared" si="6"/>
        <v>#DIV/0!</v>
      </c>
      <c r="J43" s="46"/>
      <c r="K43" s="7"/>
      <c r="L43" s="47"/>
      <c r="M43" s="7"/>
      <c r="N43" s="7"/>
      <c r="O43" s="186"/>
      <c r="P43" s="1"/>
    </row>
    <row r="44" spans="1:16" ht="22.5" customHeight="1">
      <c r="A44" s="171"/>
      <c r="B44" s="182"/>
      <c r="C44" s="169"/>
      <c r="D44" s="72" t="s">
        <v>18</v>
      </c>
      <c r="E44" s="60">
        <f>E48+E52+E55</f>
        <v>229049.8</v>
      </c>
      <c r="F44" s="60">
        <f>F48+F52+F55</f>
        <v>309562</v>
      </c>
      <c r="G44" s="60">
        <f t="shared" si="5"/>
        <v>80512.200000000012</v>
      </c>
      <c r="H44" s="60">
        <f>H48+H52+H55</f>
        <v>309562</v>
      </c>
      <c r="I44" s="73">
        <f t="shared" si="6"/>
        <v>100</v>
      </c>
      <c r="J44" s="7"/>
      <c r="K44" s="7"/>
      <c r="L44" s="47"/>
      <c r="M44" s="7"/>
      <c r="N44" s="7"/>
      <c r="O44" s="186"/>
      <c r="P44" s="1"/>
    </row>
    <row r="45" spans="1:16" ht="45" customHeight="1">
      <c r="A45" s="171"/>
      <c r="B45" s="182"/>
      <c r="C45" s="169"/>
      <c r="D45" s="72" t="s">
        <v>43</v>
      </c>
      <c r="E45" s="61">
        <f>E49+E53+E56</f>
        <v>143194.4</v>
      </c>
      <c r="F45" s="61">
        <f>F49+F53+F56</f>
        <v>152592.9</v>
      </c>
      <c r="G45" s="61">
        <f t="shared" si="5"/>
        <v>9398.5</v>
      </c>
      <c r="H45" s="61">
        <f>H49+H53+H56</f>
        <v>149107.4</v>
      </c>
      <c r="I45" s="75" t="s">
        <v>28</v>
      </c>
      <c r="J45" s="76"/>
      <c r="K45" s="7"/>
      <c r="L45" s="7"/>
      <c r="M45" s="7"/>
      <c r="N45" s="7"/>
      <c r="O45" s="197"/>
      <c r="P45" s="1"/>
    </row>
    <row r="46" spans="1:16" ht="14.25" customHeight="1">
      <c r="A46" s="171"/>
      <c r="B46" s="164" t="s">
        <v>53</v>
      </c>
      <c r="C46" s="174" t="s">
        <v>52</v>
      </c>
      <c r="D46" s="6" t="s">
        <v>17</v>
      </c>
      <c r="E46" s="5">
        <f>SUM(E47:E49)</f>
        <v>328563.8</v>
      </c>
      <c r="F46" s="5">
        <f>SUM(F47:F49)</f>
        <v>409076</v>
      </c>
      <c r="G46" s="5">
        <f>SUM(G47:G49)</f>
        <v>80512.200000000012</v>
      </c>
      <c r="H46" s="5">
        <f>SUM(H47:H49)</f>
        <v>406436.2</v>
      </c>
      <c r="I46" s="27">
        <f t="shared" si="6"/>
        <v>99.355000000000004</v>
      </c>
      <c r="J46" s="7"/>
      <c r="K46" s="7"/>
      <c r="L46" s="50"/>
      <c r="M46" s="7"/>
      <c r="N46" s="7"/>
      <c r="O46" s="77"/>
      <c r="P46" s="1"/>
    </row>
    <row r="47" spans="1:16" ht="22.5">
      <c r="A47" s="171"/>
      <c r="B47" s="165"/>
      <c r="C47" s="175"/>
      <c r="D47" s="6" t="s">
        <v>19</v>
      </c>
      <c r="E47" s="5">
        <v>0</v>
      </c>
      <c r="F47" s="5">
        <v>0</v>
      </c>
      <c r="G47" s="5">
        <v>0</v>
      </c>
      <c r="H47" s="5">
        <v>0</v>
      </c>
      <c r="I47" s="27" t="e">
        <f t="shared" si="6"/>
        <v>#DIV/0!</v>
      </c>
      <c r="J47" s="7"/>
      <c r="K47" s="7"/>
      <c r="L47" s="47"/>
      <c r="M47" s="7"/>
      <c r="N47" s="7"/>
      <c r="O47" s="78"/>
      <c r="P47" s="1"/>
    </row>
    <row r="48" spans="1:16" ht="22.5">
      <c r="A48" s="171"/>
      <c r="B48" s="165"/>
      <c r="C48" s="175"/>
      <c r="D48" s="6" t="s">
        <v>18</v>
      </c>
      <c r="E48" s="5">
        <v>227458.8</v>
      </c>
      <c r="F48" s="5">
        <v>307971</v>
      </c>
      <c r="G48" s="5">
        <f t="shared" si="5"/>
        <v>80512.200000000012</v>
      </c>
      <c r="H48" s="5">
        <v>307971</v>
      </c>
      <c r="I48" s="79">
        <f t="shared" si="6"/>
        <v>100</v>
      </c>
      <c r="J48" s="7"/>
      <c r="K48" s="7"/>
      <c r="L48" s="47"/>
      <c r="M48" s="7"/>
      <c r="N48" s="7"/>
      <c r="O48" s="7"/>
      <c r="P48" s="1"/>
    </row>
    <row r="49" spans="1:16" ht="45">
      <c r="A49" s="171"/>
      <c r="B49" s="165"/>
      <c r="C49" s="175"/>
      <c r="D49" s="6" t="s">
        <v>43</v>
      </c>
      <c r="E49" s="5">
        <v>101105</v>
      </c>
      <c r="F49" s="5">
        <v>101105</v>
      </c>
      <c r="G49" s="5">
        <f t="shared" si="5"/>
        <v>0</v>
      </c>
      <c r="H49" s="80">
        <v>98465.2</v>
      </c>
      <c r="I49" s="79">
        <f t="shared" si="6"/>
        <v>97.388999999999996</v>
      </c>
      <c r="J49" s="7"/>
      <c r="K49" s="7"/>
      <c r="L49" s="47"/>
      <c r="M49" s="7"/>
      <c r="N49" s="7"/>
      <c r="O49" s="7"/>
      <c r="P49" s="1"/>
    </row>
    <row r="50" spans="1:16" ht="12" customHeight="1">
      <c r="A50" s="171"/>
      <c r="B50" s="164" t="s">
        <v>54</v>
      </c>
      <c r="C50" s="174" t="s">
        <v>52</v>
      </c>
      <c r="D50" s="6" t="s">
        <v>17</v>
      </c>
      <c r="E50" s="5">
        <f>SUM(E52:E53)</f>
        <v>35331.5</v>
      </c>
      <c r="F50" s="5">
        <f>SUM(F52:F53)</f>
        <v>43817.200000000004</v>
      </c>
      <c r="G50" s="5">
        <f t="shared" si="5"/>
        <v>8485.7000000000044</v>
      </c>
      <c r="H50" s="5">
        <f>SUM(H52:H53)</f>
        <v>42982.8</v>
      </c>
      <c r="I50" s="79">
        <f t="shared" si="6"/>
        <v>98.096000000000004</v>
      </c>
      <c r="J50" s="7"/>
      <c r="K50" s="7"/>
      <c r="L50" s="47"/>
      <c r="M50" s="7"/>
      <c r="N50" s="7"/>
      <c r="O50" s="7" t="s">
        <v>9</v>
      </c>
      <c r="P50" s="1"/>
    </row>
    <row r="51" spans="1:16" ht="22.5" hidden="1">
      <c r="A51" s="171"/>
      <c r="B51" s="165"/>
      <c r="C51" s="175"/>
      <c r="D51" s="6" t="s">
        <v>19</v>
      </c>
      <c r="E51" s="5"/>
      <c r="F51" s="5"/>
      <c r="G51" s="5">
        <f t="shared" si="5"/>
        <v>0</v>
      </c>
      <c r="H51" s="5"/>
      <c r="I51" s="79" t="e">
        <f t="shared" si="6"/>
        <v>#DIV/0!</v>
      </c>
      <c r="J51" s="7"/>
      <c r="K51" s="7"/>
      <c r="L51" s="47"/>
      <c r="M51" s="7"/>
      <c r="N51" s="7"/>
      <c r="O51" s="7"/>
      <c r="P51" s="1"/>
    </row>
    <row r="52" spans="1:16" ht="22.5">
      <c r="A52" s="171"/>
      <c r="B52" s="165"/>
      <c r="C52" s="175"/>
      <c r="D52" s="6" t="s">
        <v>18</v>
      </c>
      <c r="E52" s="5">
        <v>1367.9</v>
      </c>
      <c r="F52" s="5">
        <v>1367.9</v>
      </c>
      <c r="G52" s="5">
        <f t="shared" si="5"/>
        <v>0</v>
      </c>
      <c r="H52" s="5">
        <v>1367.9</v>
      </c>
      <c r="I52" s="79">
        <f t="shared" si="6"/>
        <v>100</v>
      </c>
      <c r="J52" s="7"/>
      <c r="K52" s="7"/>
      <c r="L52" s="47"/>
      <c r="M52" s="7"/>
      <c r="N52" s="7"/>
      <c r="O52" s="7"/>
      <c r="P52" s="1"/>
    </row>
    <row r="53" spans="1:16" ht="18.75" customHeight="1">
      <c r="A53" s="171"/>
      <c r="B53" s="165"/>
      <c r="C53" s="175"/>
      <c r="D53" s="6" t="s">
        <v>43</v>
      </c>
      <c r="E53" s="5">
        <v>33963.599999999999</v>
      </c>
      <c r="F53" s="5">
        <v>42449.3</v>
      </c>
      <c r="G53" s="5">
        <f t="shared" si="5"/>
        <v>8485.7000000000044</v>
      </c>
      <c r="H53" s="5">
        <v>41614.9</v>
      </c>
      <c r="I53" s="79">
        <f t="shared" si="6"/>
        <v>98.034000000000006</v>
      </c>
      <c r="J53" s="7"/>
      <c r="K53" s="7"/>
      <c r="L53" s="47"/>
      <c r="M53" s="7"/>
      <c r="N53" s="7"/>
      <c r="O53" s="7"/>
      <c r="P53" s="1"/>
    </row>
    <row r="54" spans="1:16" ht="15" customHeight="1">
      <c r="A54" s="171"/>
      <c r="B54" s="164" t="s">
        <v>101</v>
      </c>
      <c r="C54" s="174" t="s">
        <v>52</v>
      </c>
      <c r="D54" s="6" t="s">
        <v>17</v>
      </c>
      <c r="E54" s="5">
        <f>E55+E56</f>
        <v>8348.9</v>
      </c>
      <c r="F54" s="5">
        <f>SUM(F55:F56)</f>
        <v>9261.7000000000007</v>
      </c>
      <c r="G54" s="5">
        <f t="shared" si="5"/>
        <v>912.80000000000109</v>
      </c>
      <c r="H54" s="5">
        <f>SUM(H55:H56)</f>
        <v>9250.4</v>
      </c>
      <c r="I54" s="79">
        <f t="shared" si="6"/>
        <v>99.878</v>
      </c>
      <c r="J54" s="7"/>
      <c r="K54" s="7"/>
      <c r="L54" s="47"/>
      <c r="M54" s="7"/>
      <c r="N54" s="7"/>
      <c r="O54" s="7" t="s">
        <v>9</v>
      </c>
      <c r="P54" s="1"/>
    </row>
    <row r="55" spans="1:16" ht="22.5">
      <c r="A55" s="171"/>
      <c r="B55" s="165"/>
      <c r="C55" s="175"/>
      <c r="D55" s="6" t="s">
        <v>18</v>
      </c>
      <c r="E55" s="5">
        <v>223.1</v>
      </c>
      <c r="F55" s="5">
        <v>223.1</v>
      </c>
      <c r="G55" s="5">
        <f t="shared" si="5"/>
        <v>0</v>
      </c>
      <c r="H55" s="5">
        <v>223.1</v>
      </c>
      <c r="I55" s="79">
        <f t="shared" si="6"/>
        <v>100</v>
      </c>
      <c r="J55" s="7"/>
      <c r="K55" s="7"/>
      <c r="L55" s="47"/>
      <c r="M55" s="7"/>
      <c r="N55" s="7"/>
      <c r="O55" s="7"/>
      <c r="P55" s="1"/>
    </row>
    <row r="56" spans="1:16" ht="37.5" customHeight="1">
      <c r="A56" s="171"/>
      <c r="B56" s="184"/>
      <c r="C56" s="175"/>
      <c r="D56" s="6" t="s">
        <v>43</v>
      </c>
      <c r="E56" s="5">
        <v>8125.8</v>
      </c>
      <c r="F56" s="5">
        <v>9038.6</v>
      </c>
      <c r="G56" s="5">
        <f t="shared" si="5"/>
        <v>912.80000000000018</v>
      </c>
      <c r="H56" s="5">
        <v>9027.2999999999993</v>
      </c>
      <c r="I56" s="79" t="s">
        <v>28</v>
      </c>
      <c r="J56" s="7"/>
      <c r="K56" s="7"/>
      <c r="L56" s="7"/>
      <c r="M56" s="7"/>
      <c r="N56" s="7"/>
      <c r="O56" s="7"/>
      <c r="P56" s="1"/>
    </row>
    <row r="57" spans="1:16" s="15" customFormat="1" ht="18.75" customHeight="1">
      <c r="A57" s="167">
        <v>4</v>
      </c>
      <c r="B57" s="201" t="s">
        <v>55</v>
      </c>
      <c r="C57" s="172" t="s">
        <v>56</v>
      </c>
      <c r="D57" s="72" t="s">
        <v>17</v>
      </c>
      <c r="E57" s="42">
        <f>E58</f>
        <v>200</v>
      </c>
      <c r="F57" s="42">
        <f t="shared" ref="F57:I57" si="7">F58</f>
        <v>530</v>
      </c>
      <c r="G57" s="42">
        <f t="shared" si="7"/>
        <v>330</v>
      </c>
      <c r="H57" s="42">
        <f t="shared" si="7"/>
        <v>483.80813999999998</v>
      </c>
      <c r="I57" s="42">
        <f t="shared" si="7"/>
        <v>91.284999999999997</v>
      </c>
      <c r="J57" s="25">
        <v>5</v>
      </c>
      <c r="K57" s="25">
        <v>5</v>
      </c>
      <c r="L57" s="44">
        <f>K57/J57*100</f>
        <v>100</v>
      </c>
      <c r="M57" s="25">
        <v>1</v>
      </c>
      <c r="N57" s="25">
        <v>0</v>
      </c>
      <c r="O57" s="185" t="s">
        <v>50</v>
      </c>
      <c r="P57" s="81"/>
    </row>
    <row r="58" spans="1:16" s="15" customFormat="1" ht="55.5" customHeight="1">
      <c r="A58" s="168"/>
      <c r="B58" s="202"/>
      <c r="C58" s="173"/>
      <c r="D58" s="6" t="s">
        <v>43</v>
      </c>
      <c r="E58" s="49">
        <f>E60</f>
        <v>200</v>
      </c>
      <c r="F58" s="49">
        <f t="shared" ref="F58:I58" si="8">F60</f>
        <v>530</v>
      </c>
      <c r="G58" s="49">
        <f t="shared" si="8"/>
        <v>330</v>
      </c>
      <c r="H58" s="49">
        <f t="shared" si="8"/>
        <v>483.80813999999998</v>
      </c>
      <c r="I58" s="49">
        <f t="shared" si="8"/>
        <v>91.284999999999997</v>
      </c>
      <c r="J58" s="46"/>
      <c r="K58" s="7"/>
      <c r="L58" s="47"/>
      <c r="M58" s="7"/>
      <c r="N58" s="7"/>
      <c r="O58" s="186"/>
      <c r="P58" s="81"/>
    </row>
    <row r="59" spans="1:16" s="16" customFormat="1" ht="12" customHeight="1">
      <c r="A59" s="168"/>
      <c r="B59" s="164" t="s">
        <v>57</v>
      </c>
      <c r="C59" s="174" t="s">
        <v>56</v>
      </c>
      <c r="D59" s="6" t="s">
        <v>17</v>
      </c>
      <c r="E59" s="5">
        <f>E60</f>
        <v>200</v>
      </c>
      <c r="F59" s="5">
        <f t="shared" ref="F59:I59" si="9">F60</f>
        <v>530</v>
      </c>
      <c r="G59" s="5">
        <f t="shared" si="9"/>
        <v>330</v>
      </c>
      <c r="H59" s="5">
        <f t="shared" si="9"/>
        <v>483.80813999999998</v>
      </c>
      <c r="I59" s="5">
        <f t="shared" si="9"/>
        <v>91.284999999999997</v>
      </c>
      <c r="J59" s="7"/>
      <c r="K59" s="7"/>
      <c r="L59" s="47"/>
      <c r="M59" s="7"/>
      <c r="N59" s="7"/>
      <c r="O59" s="7" t="s">
        <v>9</v>
      </c>
      <c r="P59" s="82"/>
    </row>
    <row r="60" spans="1:16" s="16" customFormat="1" ht="36" customHeight="1">
      <c r="A60" s="168"/>
      <c r="B60" s="165"/>
      <c r="C60" s="175"/>
      <c r="D60" s="83" t="s">
        <v>43</v>
      </c>
      <c r="E60" s="84">
        <v>200</v>
      </c>
      <c r="F60" s="5">
        <v>530</v>
      </c>
      <c r="G60" s="5">
        <f t="shared" ref="G60:G89" si="10">F60-E60</f>
        <v>330</v>
      </c>
      <c r="H60" s="5">
        <v>483.80813999999998</v>
      </c>
      <c r="I60" s="79">
        <f t="shared" ref="I60:I88" si="11">ROUND(H60/F60 *100,3)</f>
        <v>91.284999999999997</v>
      </c>
      <c r="J60" s="76"/>
      <c r="K60" s="76"/>
      <c r="L60" s="47"/>
      <c r="M60" s="7"/>
      <c r="N60" s="7"/>
      <c r="O60" s="7"/>
      <c r="P60" s="82"/>
    </row>
    <row r="61" spans="1:16" s="16" customFormat="1" ht="42" customHeight="1">
      <c r="A61" s="168" t="s">
        <v>60</v>
      </c>
      <c r="B61" s="203" t="s">
        <v>61</v>
      </c>
      <c r="C61" s="172" t="s">
        <v>59</v>
      </c>
      <c r="D61" s="41" t="s">
        <v>17</v>
      </c>
      <c r="E61" s="42">
        <v>0</v>
      </c>
      <c r="F61" s="42">
        <v>0</v>
      </c>
      <c r="G61" s="42">
        <f>F61-E61</f>
        <v>0</v>
      </c>
      <c r="H61" s="42">
        <v>0</v>
      </c>
      <c r="I61" s="85" t="e">
        <f t="shared" si="11"/>
        <v>#DIV/0!</v>
      </c>
      <c r="J61" s="86">
        <v>0</v>
      </c>
      <c r="K61" s="86">
        <v>0</v>
      </c>
      <c r="L61" s="87">
        <v>0</v>
      </c>
      <c r="M61" s="25">
        <v>0</v>
      </c>
      <c r="N61" s="25">
        <v>0</v>
      </c>
      <c r="O61" s="87"/>
      <c r="P61" s="82"/>
    </row>
    <row r="62" spans="1:16" s="16" customFormat="1" ht="42" customHeight="1">
      <c r="A62" s="168"/>
      <c r="B62" s="204"/>
      <c r="C62" s="183"/>
      <c r="D62" s="8" t="s">
        <v>43</v>
      </c>
      <c r="E62" s="48">
        <v>0</v>
      </c>
      <c r="F62" s="48">
        <v>0</v>
      </c>
      <c r="G62" s="48">
        <f>F62-E62</f>
        <v>0</v>
      </c>
      <c r="H62" s="48">
        <v>0</v>
      </c>
      <c r="I62" s="88" t="e">
        <f t="shared" si="11"/>
        <v>#DIV/0!</v>
      </c>
      <c r="J62" s="86"/>
      <c r="K62" s="86"/>
      <c r="L62" s="87"/>
      <c r="M62" s="25"/>
      <c r="N62" s="25"/>
      <c r="O62" s="87"/>
      <c r="P62" s="82"/>
    </row>
    <row r="63" spans="1:16" s="16" customFormat="1" ht="31.5" customHeight="1">
      <c r="A63" s="37">
        <v>6</v>
      </c>
      <c r="B63" s="172" t="s">
        <v>62</v>
      </c>
      <c r="C63" s="172" t="s">
        <v>59</v>
      </c>
      <c r="D63" s="41" t="s">
        <v>17</v>
      </c>
      <c r="E63" s="42">
        <f>E64+E65</f>
        <v>970</v>
      </c>
      <c r="F63" s="42">
        <f>F64+F65</f>
        <v>10195.138000000001</v>
      </c>
      <c r="G63" s="42">
        <f t="shared" ref="G63:G69" si="12">F63-E63</f>
        <v>9225.1380000000008</v>
      </c>
      <c r="H63" s="42">
        <f>H64+H65</f>
        <v>10168.555</v>
      </c>
      <c r="I63" s="89">
        <f t="shared" si="11"/>
        <v>99.739000000000004</v>
      </c>
      <c r="J63" s="86">
        <v>2</v>
      </c>
      <c r="K63" s="86">
        <v>2</v>
      </c>
      <c r="L63" s="90">
        <f>K63/J63*100</f>
        <v>100</v>
      </c>
      <c r="M63" s="86">
        <v>1</v>
      </c>
      <c r="N63" s="86">
        <v>1</v>
      </c>
      <c r="O63" s="172" t="s">
        <v>50</v>
      </c>
      <c r="P63" s="82"/>
    </row>
    <row r="64" spans="1:16" s="16" customFormat="1" ht="21.75" customHeight="1">
      <c r="A64" s="37"/>
      <c r="B64" s="173"/>
      <c r="C64" s="173"/>
      <c r="D64" s="41" t="s">
        <v>18</v>
      </c>
      <c r="E64" s="60"/>
      <c r="F64" s="60">
        <v>9500</v>
      </c>
      <c r="G64" s="60">
        <f t="shared" si="12"/>
        <v>9500</v>
      </c>
      <c r="H64" s="60">
        <v>9500</v>
      </c>
      <c r="I64" s="91">
        <f t="shared" si="11"/>
        <v>100</v>
      </c>
      <c r="J64" s="86"/>
      <c r="K64" s="86"/>
      <c r="L64" s="87"/>
      <c r="M64" s="25"/>
      <c r="N64" s="25"/>
      <c r="O64" s="173"/>
      <c r="P64" s="82"/>
    </row>
    <row r="65" spans="1:16" s="16" customFormat="1" ht="52.5">
      <c r="A65" s="39"/>
      <c r="B65" s="183"/>
      <c r="C65" s="183"/>
      <c r="D65" s="41" t="s">
        <v>43</v>
      </c>
      <c r="E65" s="92">
        <v>970</v>
      </c>
      <c r="F65" s="92">
        <v>695.13800000000003</v>
      </c>
      <c r="G65" s="92">
        <f t="shared" si="12"/>
        <v>-274.86199999999997</v>
      </c>
      <c r="H65" s="92">
        <v>668.55499999999995</v>
      </c>
      <c r="I65" s="93">
        <f t="shared" si="11"/>
        <v>96.176000000000002</v>
      </c>
      <c r="J65" s="86"/>
      <c r="K65" s="86"/>
      <c r="L65" s="87"/>
      <c r="M65" s="25"/>
      <c r="N65" s="25"/>
      <c r="O65" s="183"/>
      <c r="P65" s="82"/>
    </row>
    <row r="66" spans="1:16" s="15" customFormat="1" ht="17.25" customHeight="1">
      <c r="A66" s="170">
        <v>7</v>
      </c>
      <c r="B66" s="182" t="s">
        <v>58</v>
      </c>
      <c r="C66" s="172" t="s">
        <v>59</v>
      </c>
      <c r="D66" s="94" t="s">
        <v>17</v>
      </c>
      <c r="E66" s="42">
        <f>SUM(E68:E69)</f>
        <v>1377.6320000000001</v>
      </c>
      <c r="F66" s="42">
        <f>SUM(F68:F69)</f>
        <v>6410.6109999999999</v>
      </c>
      <c r="G66" s="42">
        <f t="shared" si="12"/>
        <v>5032.9789999999994</v>
      </c>
      <c r="H66" s="42">
        <f>SUM(H68:H69)</f>
        <v>6327.232</v>
      </c>
      <c r="I66" s="89">
        <f t="shared" si="11"/>
        <v>98.698999999999998</v>
      </c>
      <c r="J66" s="25">
        <v>3</v>
      </c>
      <c r="K66" s="25">
        <v>3</v>
      </c>
      <c r="L66" s="26">
        <f>K66/J66*100</f>
        <v>100</v>
      </c>
      <c r="M66" s="25">
        <v>5</v>
      </c>
      <c r="N66" s="25">
        <v>5</v>
      </c>
      <c r="O66" s="185" t="s">
        <v>104</v>
      </c>
      <c r="P66" s="81"/>
    </row>
    <row r="67" spans="1:16" s="15" customFormat="1" ht="21" hidden="1">
      <c r="A67" s="171"/>
      <c r="B67" s="182"/>
      <c r="C67" s="173"/>
      <c r="D67" s="72" t="s">
        <v>19</v>
      </c>
      <c r="E67" s="94" t="e">
        <f>#REF!+#REF!</f>
        <v>#REF!</v>
      </c>
      <c r="F67" s="94" t="e">
        <f>#REF!+#REF!</f>
        <v>#REF!</v>
      </c>
      <c r="G67" s="94" t="e">
        <f t="shared" si="12"/>
        <v>#REF!</v>
      </c>
      <c r="H67" s="94" t="e">
        <f>#REF!+#REF!</f>
        <v>#REF!</v>
      </c>
      <c r="I67" s="95" t="e">
        <f t="shared" si="11"/>
        <v>#REF!</v>
      </c>
      <c r="J67" s="96"/>
      <c r="K67" s="25"/>
      <c r="L67" s="87"/>
      <c r="M67" s="25"/>
      <c r="N67" s="25"/>
      <c r="O67" s="187"/>
      <c r="P67" s="81"/>
    </row>
    <row r="68" spans="1:16" s="15" customFormat="1" ht="21">
      <c r="A68" s="171"/>
      <c r="B68" s="182"/>
      <c r="C68" s="173"/>
      <c r="D68" s="72" t="s">
        <v>18</v>
      </c>
      <c r="E68" s="60">
        <f>E72</f>
        <v>0</v>
      </c>
      <c r="F68" s="60">
        <f>F72</f>
        <v>2766.37</v>
      </c>
      <c r="G68" s="60">
        <f t="shared" si="12"/>
        <v>2766.37</v>
      </c>
      <c r="H68" s="60">
        <f>H72</f>
        <v>2765.3870000000002</v>
      </c>
      <c r="I68" s="91">
        <f t="shared" si="11"/>
        <v>99.963999999999999</v>
      </c>
      <c r="J68" s="25"/>
      <c r="K68" s="25"/>
      <c r="L68" s="87"/>
      <c r="M68" s="25"/>
      <c r="N68" s="25"/>
      <c r="O68" s="187"/>
      <c r="P68" s="81"/>
    </row>
    <row r="69" spans="1:16" s="15" customFormat="1" ht="51" customHeight="1">
      <c r="A69" s="171"/>
      <c r="B69" s="182"/>
      <c r="C69" s="173"/>
      <c r="D69" s="72" t="s">
        <v>43</v>
      </c>
      <c r="E69" s="61">
        <f>E73</f>
        <v>1377.6320000000001</v>
      </c>
      <c r="F69" s="61">
        <f>F73</f>
        <v>3644.241</v>
      </c>
      <c r="G69" s="61">
        <f t="shared" si="12"/>
        <v>2266.6089999999999</v>
      </c>
      <c r="H69" s="61">
        <f>H73</f>
        <v>3561.8449999999998</v>
      </c>
      <c r="I69" s="97">
        <f t="shared" si="11"/>
        <v>97.739000000000004</v>
      </c>
      <c r="J69" s="25"/>
      <c r="K69" s="25"/>
      <c r="L69" s="87"/>
      <c r="M69" s="25"/>
      <c r="N69" s="25"/>
      <c r="O69" s="187"/>
      <c r="P69" s="81"/>
    </row>
    <row r="70" spans="1:16" s="15" customFormat="1" ht="21" hidden="1">
      <c r="A70" s="171"/>
      <c r="B70" s="182"/>
      <c r="C70" s="183"/>
      <c r="D70" s="72" t="s">
        <v>22</v>
      </c>
      <c r="E70" s="94" t="e">
        <f>#REF!+#REF!</f>
        <v>#REF!</v>
      </c>
      <c r="F70" s="94" t="e">
        <f>#REF!+#REF!</f>
        <v>#REF!</v>
      </c>
      <c r="G70" s="94" t="e">
        <f>#REF!+#REF!</f>
        <v>#REF!</v>
      </c>
      <c r="H70" s="94" t="e">
        <f>#REF!+#REF!</f>
        <v>#REF!</v>
      </c>
      <c r="I70" s="98" t="e">
        <f t="shared" si="11"/>
        <v>#REF!</v>
      </c>
      <c r="J70" s="25"/>
      <c r="K70" s="25"/>
      <c r="L70" s="87"/>
      <c r="M70" s="25"/>
      <c r="N70" s="25"/>
      <c r="O70" s="188"/>
      <c r="P70" s="81"/>
    </row>
    <row r="71" spans="1:16" s="16" customFormat="1" ht="11.25" customHeight="1">
      <c r="A71" s="171"/>
      <c r="B71" s="164" t="s">
        <v>63</v>
      </c>
      <c r="C71" s="174" t="s">
        <v>59</v>
      </c>
      <c r="D71" s="6" t="s">
        <v>17</v>
      </c>
      <c r="E71" s="5">
        <f>SUM(E72:E73)</f>
        <v>1377.6320000000001</v>
      </c>
      <c r="F71" s="5">
        <f>SUM(F72:F73)</f>
        <v>6410.6109999999999</v>
      </c>
      <c r="G71" s="5">
        <f>SUM(G72:G73)</f>
        <v>5032.9789999999994</v>
      </c>
      <c r="H71" s="5">
        <f>SUM(H72:H73)</f>
        <v>6327.232</v>
      </c>
      <c r="I71" s="99">
        <f t="shared" si="11"/>
        <v>98.698999999999998</v>
      </c>
      <c r="J71" s="7"/>
      <c r="K71" s="7"/>
      <c r="L71" s="50"/>
      <c r="M71" s="7"/>
      <c r="N71" s="7"/>
      <c r="O71" s="7" t="s">
        <v>9</v>
      </c>
      <c r="P71" s="82"/>
    </row>
    <row r="72" spans="1:16" s="16" customFormat="1" ht="22.5">
      <c r="A72" s="171"/>
      <c r="B72" s="165"/>
      <c r="C72" s="175"/>
      <c r="D72" s="6" t="s">
        <v>18</v>
      </c>
      <c r="E72" s="5">
        <v>0</v>
      </c>
      <c r="F72" s="51">
        <v>2766.37</v>
      </c>
      <c r="G72" s="5">
        <f t="shared" si="10"/>
        <v>2766.37</v>
      </c>
      <c r="H72" s="5">
        <v>2765.3870000000002</v>
      </c>
      <c r="I72" s="99">
        <f t="shared" si="11"/>
        <v>99.963999999999999</v>
      </c>
      <c r="J72" s="7"/>
      <c r="K72" s="7"/>
      <c r="L72" s="47"/>
      <c r="M72" s="7"/>
      <c r="N72" s="7"/>
      <c r="O72" s="7"/>
      <c r="P72" s="82"/>
    </row>
    <row r="73" spans="1:16" s="16" customFormat="1" ht="45">
      <c r="A73" s="171"/>
      <c r="B73" s="165"/>
      <c r="C73" s="175"/>
      <c r="D73" s="6" t="s">
        <v>43</v>
      </c>
      <c r="E73" s="5">
        <v>1377.6320000000001</v>
      </c>
      <c r="F73" s="5">
        <v>3644.241</v>
      </c>
      <c r="G73" s="5">
        <f t="shared" si="10"/>
        <v>2266.6089999999999</v>
      </c>
      <c r="H73" s="5">
        <v>3561.8449999999998</v>
      </c>
      <c r="I73" s="99">
        <f t="shared" si="11"/>
        <v>97.739000000000004</v>
      </c>
      <c r="J73" s="7"/>
      <c r="K73" s="7"/>
      <c r="L73" s="47"/>
      <c r="M73" s="7"/>
      <c r="N73" s="7"/>
      <c r="O73" s="7"/>
      <c r="P73" s="82"/>
    </row>
    <row r="74" spans="1:16" ht="12.75" customHeight="1">
      <c r="A74" s="170">
        <v>8</v>
      </c>
      <c r="B74" s="182" t="s">
        <v>64</v>
      </c>
      <c r="C74" s="172" t="s">
        <v>65</v>
      </c>
      <c r="D74" s="72" t="s">
        <v>17</v>
      </c>
      <c r="E74" s="42">
        <f>E76+E77</f>
        <v>3380</v>
      </c>
      <c r="F74" s="42">
        <f>F76+F77</f>
        <v>4942.5999999999995</v>
      </c>
      <c r="G74" s="42">
        <f t="shared" si="10"/>
        <v>1562.5999999999995</v>
      </c>
      <c r="H74" s="42">
        <f>H76+H77</f>
        <v>4608.3</v>
      </c>
      <c r="I74" s="100">
        <f t="shared" si="11"/>
        <v>93.236000000000004</v>
      </c>
      <c r="J74" s="101">
        <v>14</v>
      </c>
      <c r="K74" s="101">
        <v>12</v>
      </c>
      <c r="L74" s="44">
        <f>K74/J74*100</f>
        <v>85.714285714285708</v>
      </c>
      <c r="M74" s="101">
        <v>11</v>
      </c>
      <c r="N74" s="101">
        <v>11</v>
      </c>
      <c r="O74" s="185" t="s">
        <v>104</v>
      </c>
      <c r="P74" s="1"/>
    </row>
    <row r="75" spans="1:16" hidden="1">
      <c r="A75" s="171"/>
      <c r="B75" s="182"/>
      <c r="C75" s="173"/>
      <c r="D75" s="6"/>
      <c r="E75" s="5"/>
      <c r="F75" s="66"/>
      <c r="G75" s="5"/>
      <c r="H75" s="5"/>
      <c r="I75" s="99"/>
      <c r="J75" s="102"/>
      <c r="K75" s="102"/>
      <c r="L75" s="47"/>
      <c r="M75" s="103"/>
      <c r="N75" s="103"/>
      <c r="O75" s="186"/>
      <c r="P75" s="1"/>
    </row>
    <row r="76" spans="1:16" ht="28.5" customHeight="1">
      <c r="A76" s="171"/>
      <c r="B76" s="182"/>
      <c r="C76" s="173"/>
      <c r="D76" s="6" t="s">
        <v>18</v>
      </c>
      <c r="E76" s="48">
        <f>E84</f>
        <v>616</v>
      </c>
      <c r="F76" s="48">
        <f>F84</f>
        <v>616</v>
      </c>
      <c r="G76" s="48">
        <f t="shared" si="10"/>
        <v>0</v>
      </c>
      <c r="H76" s="48">
        <f>H84</f>
        <v>615.79999999999995</v>
      </c>
      <c r="I76" s="104">
        <f t="shared" si="11"/>
        <v>99.968000000000004</v>
      </c>
      <c r="J76" s="103"/>
      <c r="K76" s="103"/>
      <c r="L76" s="47"/>
      <c r="M76" s="103"/>
      <c r="N76" s="103"/>
      <c r="O76" s="186"/>
      <c r="P76" s="1"/>
    </row>
    <row r="77" spans="1:16" ht="42" customHeight="1">
      <c r="A77" s="171"/>
      <c r="B77" s="182"/>
      <c r="C77" s="173"/>
      <c r="D77" s="6" t="s">
        <v>43</v>
      </c>
      <c r="E77" s="105">
        <f>E79+E82+E85</f>
        <v>2764</v>
      </c>
      <c r="F77" s="105">
        <f>F79+F82+F85</f>
        <v>4326.5999999999995</v>
      </c>
      <c r="G77" s="105">
        <f t="shared" si="10"/>
        <v>1562.5999999999995</v>
      </c>
      <c r="H77" s="105">
        <f>H79+H82+H85</f>
        <v>3992.5</v>
      </c>
      <c r="I77" s="106">
        <f t="shared" si="11"/>
        <v>92.278000000000006</v>
      </c>
      <c r="J77" s="103"/>
      <c r="K77" s="103"/>
      <c r="L77" s="47"/>
      <c r="M77" s="103"/>
      <c r="N77" s="103"/>
      <c r="O77" s="197"/>
      <c r="P77" s="1"/>
    </row>
    <row r="78" spans="1:16" ht="14.25" customHeight="1">
      <c r="A78" s="171"/>
      <c r="B78" s="164" t="s">
        <v>66</v>
      </c>
      <c r="C78" s="174" t="s">
        <v>65</v>
      </c>
      <c r="D78" s="6" t="s">
        <v>17</v>
      </c>
      <c r="E78" s="5">
        <v>85</v>
      </c>
      <c r="F78" s="5">
        <v>105</v>
      </c>
      <c r="G78" s="5">
        <f t="shared" si="10"/>
        <v>20</v>
      </c>
      <c r="H78" s="5">
        <v>105</v>
      </c>
      <c r="I78" s="99">
        <f t="shared" si="11"/>
        <v>100</v>
      </c>
      <c r="J78" s="52"/>
      <c r="K78" s="52"/>
      <c r="L78" s="50"/>
      <c r="M78" s="52"/>
      <c r="N78" s="52"/>
      <c r="O78" s="107" t="s">
        <v>9</v>
      </c>
      <c r="P78" s="1"/>
    </row>
    <row r="79" spans="1:16" ht="45">
      <c r="A79" s="171"/>
      <c r="B79" s="165"/>
      <c r="C79" s="175"/>
      <c r="D79" s="6" t="s">
        <v>43</v>
      </c>
      <c r="E79" s="5">
        <v>85</v>
      </c>
      <c r="F79" s="5">
        <v>105</v>
      </c>
      <c r="G79" s="5">
        <f t="shared" si="10"/>
        <v>20</v>
      </c>
      <c r="H79" s="5">
        <v>105</v>
      </c>
      <c r="I79" s="99">
        <f t="shared" si="11"/>
        <v>100</v>
      </c>
      <c r="J79" s="52"/>
      <c r="K79" s="52"/>
      <c r="L79" s="47"/>
      <c r="M79" s="52"/>
      <c r="N79" s="52"/>
      <c r="O79" s="107"/>
      <c r="P79" s="1"/>
    </row>
    <row r="80" spans="1:16" ht="22.5" hidden="1">
      <c r="A80" s="171"/>
      <c r="B80" s="165"/>
      <c r="C80" s="175"/>
      <c r="D80" s="6" t="s">
        <v>22</v>
      </c>
      <c r="E80" s="5">
        <v>0</v>
      </c>
      <c r="F80" s="5">
        <v>0</v>
      </c>
      <c r="G80" s="5">
        <f t="shared" si="10"/>
        <v>0</v>
      </c>
      <c r="H80" s="108">
        <v>0</v>
      </c>
      <c r="I80" s="99" t="s">
        <v>28</v>
      </c>
      <c r="J80" s="109"/>
      <c r="K80" s="109"/>
      <c r="L80" s="110"/>
      <c r="M80" s="109"/>
      <c r="N80" s="109"/>
      <c r="O80" s="107"/>
      <c r="P80" s="1"/>
    </row>
    <row r="81" spans="1:16" ht="12" customHeight="1">
      <c r="A81" s="171"/>
      <c r="B81" s="164" t="s">
        <v>70</v>
      </c>
      <c r="C81" s="174" t="s">
        <v>65</v>
      </c>
      <c r="D81" s="6" t="s">
        <v>17</v>
      </c>
      <c r="E81" s="5">
        <f>E82</f>
        <v>100</v>
      </c>
      <c r="F81" s="5">
        <f>F82</f>
        <v>461.4</v>
      </c>
      <c r="G81" s="5">
        <f t="shared" si="10"/>
        <v>361.4</v>
      </c>
      <c r="H81" s="5">
        <f>H82</f>
        <v>391.4</v>
      </c>
      <c r="I81" s="99">
        <f t="shared" si="11"/>
        <v>84.828999999999994</v>
      </c>
      <c r="J81" s="52"/>
      <c r="K81" s="52"/>
      <c r="L81" s="47"/>
      <c r="M81" s="52"/>
      <c r="N81" s="52"/>
      <c r="O81" s="107" t="s">
        <v>9</v>
      </c>
      <c r="P81" s="1"/>
    </row>
    <row r="82" spans="1:16" ht="21.75" customHeight="1">
      <c r="A82" s="171"/>
      <c r="B82" s="165"/>
      <c r="C82" s="175"/>
      <c r="D82" s="6" t="s">
        <v>43</v>
      </c>
      <c r="E82" s="5">
        <v>100</v>
      </c>
      <c r="F82" s="5">
        <v>461.4</v>
      </c>
      <c r="G82" s="5">
        <f t="shared" si="10"/>
        <v>361.4</v>
      </c>
      <c r="H82" s="5">
        <v>391.4</v>
      </c>
      <c r="I82" s="99">
        <f t="shared" si="11"/>
        <v>84.828999999999994</v>
      </c>
      <c r="J82" s="52"/>
      <c r="K82" s="52"/>
      <c r="L82" s="47"/>
      <c r="M82" s="52"/>
      <c r="N82" s="52"/>
      <c r="O82" s="111"/>
      <c r="P82" s="1"/>
    </row>
    <row r="83" spans="1:16" ht="11.25" customHeight="1">
      <c r="A83" s="171"/>
      <c r="B83" s="164" t="s">
        <v>7</v>
      </c>
      <c r="C83" s="174" t="s">
        <v>65</v>
      </c>
      <c r="D83" s="6" t="s">
        <v>17</v>
      </c>
      <c r="E83" s="5">
        <f>SUM(E84:E85)</f>
        <v>3195</v>
      </c>
      <c r="F83" s="5">
        <f>SUM(F84:F85)</f>
        <v>4376.2</v>
      </c>
      <c r="G83" s="5">
        <f t="shared" si="10"/>
        <v>1181.1999999999998</v>
      </c>
      <c r="H83" s="5">
        <f>SUM(H84:H85)</f>
        <v>4111.8999999999996</v>
      </c>
      <c r="I83" s="99">
        <f t="shared" si="11"/>
        <v>93.960999999999999</v>
      </c>
      <c r="J83" s="52"/>
      <c r="K83" s="52"/>
      <c r="L83" s="47"/>
      <c r="M83" s="52"/>
      <c r="N83" s="52"/>
      <c r="O83" s="111" t="s">
        <v>9</v>
      </c>
      <c r="P83" s="1"/>
    </row>
    <row r="84" spans="1:16" ht="22.5">
      <c r="A84" s="171"/>
      <c r="B84" s="165"/>
      <c r="C84" s="175"/>
      <c r="D84" s="6" t="s">
        <v>18</v>
      </c>
      <c r="E84" s="5">
        <v>616</v>
      </c>
      <c r="F84" s="5">
        <v>616</v>
      </c>
      <c r="G84" s="5">
        <f t="shared" si="10"/>
        <v>0</v>
      </c>
      <c r="H84" s="5">
        <v>615.79999999999995</v>
      </c>
      <c r="I84" s="99">
        <f t="shared" si="11"/>
        <v>99.968000000000004</v>
      </c>
      <c r="J84" s="52"/>
      <c r="K84" s="52"/>
      <c r="L84" s="47"/>
      <c r="M84" s="52"/>
      <c r="N84" s="52"/>
      <c r="O84" s="112"/>
      <c r="P84" s="1"/>
    </row>
    <row r="85" spans="1:16" ht="23.25" customHeight="1">
      <c r="A85" s="171"/>
      <c r="B85" s="165"/>
      <c r="C85" s="175"/>
      <c r="D85" s="6" t="s">
        <v>43</v>
      </c>
      <c r="E85" s="5">
        <v>2579</v>
      </c>
      <c r="F85" s="5">
        <v>3760.2</v>
      </c>
      <c r="G85" s="5">
        <f t="shared" si="10"/>
        <v>1181.1999999999998</v>
      </c>
      <c r="H85" s="5">
        <v>3496.1</v>
      </c>
      <c r="I85" s="99">
        <f t="shared" si="11"/>
        <v>92.975999999999999</v>
      </c>
      <c r="J85" s="52"/>
      <c r="K85" s="52"/>
      <c r="L85" s="47"/>
      <c r="M85" s="52"/>
      <c r="N85" s="52"/>
      <c r="O85" s="112"/>
      <c r="P85" s="1"/>
    </row>
    <row r="86" spans="1:16" ht="15" customHeight="1">
      <c r="A86" s="167">
        <v>9</v>
      </c>
      <c r="B86" s="182" t="s">
        <v>67</v>
      </c>
      <c r="C86" s="169" t="s">
        <v>69</v>
      </c>
      <c r="D86" s="72" t="s">
        <v>17</v>
      </c>
      <c r="E86" s="42">
        <f>E87</f>
        <v>657.1</v>
      </c>
      <c r="F86" s="42">
        <f>F87</f>
        <v>1956.0763300000001</v>
      </c>
      <c r="G86" s="42">
        <f t="shared" si="10"/>
        <v>1298.97633</v>
      </c>
      <c r="H86" s="42">
        <f>H87</f>
        <v>1901.1421700000001</v>
      </c>
      <c r="I86" s="100">
        <f t="shared" si="11"/>
        <v>97.191999999999993</v>
      </c>
      <c r="J86" s="101">
        <v>14</v>
      </c>
      <c r="K86" s="101">
        <v>10</v>
      </c>
      <c r="L86" s="44">
        <f>K86/J86*100</f>
        <v>71.428571428571431</v>
      </c>
      <c r="M86" s="101">
        <v>1</v>
      </c>
      <c r="N86" s="101">
        <v>1</v>
      </c>
      <c r="O86" s="185" t="s">
        <v>109</v>
      </c>
      <c r="P86" s="1"/>
    </row>
    <row r="87" spans="1:16" ht="45">
      <c r="A87" s="168"/>
      <c r="B87" s="182"/>
      <c r="C87" s="169"/>
      <c r="D87" s="6" t="s">
        <v>43</v>
      </c>
      <c r="E87" s="105">
        <f>E89</f>
        <v>657.1</v>
      </c>
      <c r="F87" s="105">
        <f>F89</f>
        <v>1956.0763300000001</v>
      </c>
      <c r="G87" s="105">
        <f t="shared" si="10"/>
        <v>1298.97633</v>
      </c>
      <c r="H87" s="105">
        <f>H89</f>
        <v>1901.1421700000001</v>
      </c>
      <c r="I87" s="106" t="s">
        <v>28</v>
      </c>
      <c r="J87" s="7"/>
      <c r="K87" s="7"/>
      <c r="L87" s="47"/>
      <c r="M87" s="7"/>
      <c r="N87" s="7"/>
      <c r="O87" s="197"/>
      <c r="P87" s="1"/>
    </row>
    <row r="88" spans="1:16" ht="15" customHeight="1">
      <c r="A88" s="168"/>
      <c r="B88" s="164" t="s">
        <v>68</v>
      </c>
      <c r="C88" s="174" t="s">
        <v>69</v>
      </c>
      <c r="D88" s="6" t="s">
        <v>17</v>
      </c>
      <c r="E88" s="5">
        <f>E89</f>
        <v>657.1</v>
      </c>
      <c r="F88" s="5">
        <f>F89</f>
        <v>1956.0763300000001</v>
      </c>
      <c r="G88" s="5">
        <f t="shared" si="10"/>
        <v>1298.97633</v>
      </c>
      <c r="H88" s="5">
        <f>H89</f>
        <v>1901.1421700000001</v>
      </c>
      <c r="I88" s="99">
        <f t="shared" si="11"/>
        <v>97.191999999999993</v>
      </c>
      <c r="J88" s="7"/>
      <c r="K88" s="7"/>
      <c r="L88" s="47"/>
      <c r="M88" s="7"/>
      <c r="N88" s="7"/>
      <c r="O88" s="7" t="s">
        <v>9</v>
      </c>
      <c r="P88" s="1"/>
    </row>
    <row r="89" spans="1:16" ht="45">
      <c r="A89" s="168"/>
      <c r="B89" s="165"/>
      <c r="C89" s="175"/>
      <c r="D89" s="6" t="s">
        <v>43</v>
      </c>
      <c r="E89" s="5">
        <v>657.1</v>
      </c>
      <c r="F89" s="5">
        <v>1956.0763300000001</v>
      </c>
      <c r="G89" s="5">
        <f t="shared" si="10"/>
        <v>1298.97633</v>
      </c>
      <c r="H89" s="5">
        <v>1901.1421700000001</v>
      </c>
      <c r="I89" s="99">
        <f>H89/F89*100</f>
        <v>97.191614705546797</v>
      </c>
      <c r="J89" s="7"/>
      <c r="K89" s="7"/>
      <c r="L89" s="47"/>
      <c r="M89" s="7"/>
      <c r="N89" s="7"/>
      <c r="O89" s="7"/>
      <c r="P89" s="1"/>
    </row>
    <row r="90" spans="1:16" ht="15" customHeight="1">
      <c r="A90" s="170">
        <v>10</v>
      </c>
      <c r="B90" s="182" t="s">
        <v>71</v>
      </c>
      <c r="C90" s="169" t="s">
        <v>72</v>
      </c>
      <c r="D90" s="41" t="s">
        <v>17</v>
      </c>
      <c r="E90" s="42">
        <f>SUM(E91:E92)</f>
        <v>329.01400000000001</v>
      </c>
      <c r="F90" s="42">
        <f>SUM(F91:F92)</f>
        <v>409.01400000000001</v>
      </c>
      <c r="G90" s="42">
        <f t="shared" ref="G90:G113" si="13">F90-E90</f>
        <v>80</v>
      </c>
      <c r="H90" s="42">
        <f>SUM(H91:H92)</f>
        <v>409.01400000000001</v>
      </c>
      <c r="I90" s="113">
        <f t="shared" ref="I90:I113" si="14">ROUND(H90/F90 *100,3)</f>
        <v>100</v>
      </c>
      <c r="J90" s="25">
        <v>8</v>
      </c>
      <c r="K90" s="25">
        <v>8</v>
      </c>
      <c r="L90" s="87">
        <f>K90/J90*100</f>
        <v>100</v>
      </c>
      <c r="M90" s="25">
        <v>1</v>
      </c>
      <c r="N90" s="25">
        <v>1</v>
      </c>
      <c r="O90" s="185" t="s">
        <v>105</v>
      </c>
      <c r="P90" s="1"/>
    </row>
    <row r="91" spans="1:16" ht="22.5" customHeight="1">
      <c r="A91" s="171"/>
      <c r="B91" s="182"/>
      <c r="C91" s="169"/>
      <c r="D91" s="8" t="s">
        <v>18</v>
      </c>
      <c r="E91" s="48">
        <f>E94</f>
        <v>329.01400000000001</v>
      </c>
      <c r="F91" s="48">
        <f>F94</f>
        <v>329.01400000000001</v>
      </c>
      <c r="G91" s="48">
        <f t="shared" si="13"/>
        <v>0</v>
      </c>
      <c r="H91" s="48">
        <f>H94</f>
        <v>329.01400000000001</v>
      </c>
      <c r="I91" s="114">
        <f t="shared" si="14"/>
        <v>100</v>
      </c>
      <c r="J91" s="7"/>
      <c r="K91" s="7"/>
      <c r="L91" s="47"/>
      <c r="M91" s="7"/>
      <c r="N91" s="7"/>
      <c r="O91" s="186"/>
      <c r="P91" s="1"/>
    </row>
    <row r="92" spans="1:16" ht="24" customHeight="1">
      <c r="A92" s="171"/>
      <c r="B92" s="182"/>
      <c r="C92" s="169"/>
      <c r="D92" s="8" t="s">
        <v>43</v>
      </c>
      <c r="E92" s="105">
        <f>E95</f>
        <v>0</v>
      </c>
      <c r="F92" s="105">
        <f>F95</f>
        <v>80</v>
      </c>
      <c r="G92" s="105">
        <f t="shared" si="13"/>
        <v>80</v>
      </c>
      <c r="H92" s="105">
        <f>H95</f>
        <v>80</v>
      </c>
      <c r="I92" s="115" t="s">
        <v>28</v>
      </c>
      <c r="J92" s="7"/>
      <c r="K92" s="7"/>
      <c r="L92" s="47"/>
      <c r="M92" s="7"/>
      <c r="N92" s="7"/>
      <c r="O92" s="197"/>
      <c r="P92" s="1"/>
    </row>
    <row r="93" spans="1:16" ht="15" customHeight="1">
      <c r="A93" s="171"/>
      <c r="B93" s="164" t="s">
        <v>73</v>
      </c>
      <c r="C93" s="174" t="s">
        <v>72</v>
      </c>
      <c r="D93" s="8" t="s">
        <v>17</v>
      </c>
      <c r="E93" s="5">
        <f>SUM(E94:E95)</f>
        <v>329.01400000000001</v>
      </c>
      <c r="F93" s="5">
        <f>SUM(F94:F95)</f>
        <v>409.01400000000001</v>
      </c>
      <c r="G93" s="5">
        <f t="shared" si="13"/>
        <v>80</v>
      </c>
      <c r="H93" s="5">
        <f>SUM(H94:H95)</f>
        <v>409.01400000000001</v>
      </c>
      <c r="I93" s="27">
        <f t="shared" si="14"/>
        <v>100</v>
      </c>
      <c r="J93" s="7"/>
      <c r="K93" s="7"/>
      <c r="L93" s="47"/>
      <c r="M93" s="7"/>
      <c r="N93" s="7"/>
      <c r="O93" s="7" t="s">
        <v>9</v>
      </c>
      <c r="P93" s="1"/>
    </row>
    <row r="94" spans="1:16" ht="22.5">
      <c r="A94" s="171"/>
      <c r="B94" s="165"/>
      <c r="C94" s="175"/>
      <c r="D94" s="8" t="s">
        <v>18</v>
      </c>
      <c r="E94" s="5">
        <v>329.01400000000001</v>
      </c>
      <c r="F94" s="5">
        <v>329.01400000000001</v>
      </c>
      <c r="G94" s="5">
        <f t="shared" si="13"/>
        <v>0</v>
      </c>
      <c r="H94" s="5">
        <v>329.01400000000001</v>
      </c>
      <c r="I94" s="27">
        <f t="shared" si="14"/>
        <v>100</v>
      </c>
      <c r="J94" s="7"/>
      <c r="K94" s="7"/>
      <c r="L94" s="47"/>
      <c r="M94" s="7"/>
      <c r="N94" s="7"/>
      <c r="O94" s="7"/>
      <c r="P94" s="1"/>
    </row>
    <row r="95" spans="1:16" ht="24" customHeight="1">
      <c r="A95" s="171"/>
      <c r="B95" s="184"/>
      <c r="C95" s="205"/>
      <c r="D95" s="8" t="s">
        <v>43</v>
      </c>
      <c r="E95" s="5">
        <v>0</v>
      </c>
      <c r="F95" s="5">
        <v>80</v>
      </c>
      <c r="G95" s="5">
        <f t="shared" si="13"/>
        <v>80</v>
      </c>
      <c r="H95" s="5">
        <v>80</v>
      </c>
      <c r="I95" s="27" t="s">
        <v>28</v>
      </c>
      <c r="J95" s="7"/>
      <c r="K95" s="7"/>
      <c r="L95" s="7"/>
      <c r="M95" s="7"/>
      <c r="N95" s="7"/>
      <c r="O95" s="7"/>
      <c r="P95" s="1"/>
    </row>
    <row r="96" spans="1:16" ht="15" customHeight="1">
      <c r="A96" s="170">
        <v>11</v>
      </c>
      <c r="B96" s="212" t="s">
        <v>74</v>
      </c>
      <c r="C96" s="172" t="s">
        <v>59</v>
      </c>
      <c r="D96" s="72" t="s">
        <v>17</v>
      </c>
      <c r="E96" s="42">
        <f>E97+E98+E99</f>
        <v>5962.8</v>
      </c>
      <c r="F96" s="42">
        <f>F97+F98+F99</f>
        <v>17945.188000000002</v>
      </c>
      <c r="G96" s="42">
        <f t="shared" si="13"/>
        <v>11982.388000000003</v>
      </c>
      <c r="H96" s="42">
        <f>H97+H98+H99</f>
        <v>16510.046000000002</v>
      </c>
      <c r="I96" s="116">
        <f t="shared" si="14"/>
        <v>92.003</v>
      </c>
      <c r="J96" s="25">
        <v>9</v>
      </c>
      <c r="K96" s="25">
        <v>9</v>
      </c>
      <c r="L96" s="26">
        <f>K96/J96*100</f>
        <v>100</v>
      </c>
      <c r="M96" s="25">
        <v>4</v>
      </c>
      <c r="N96" s="25">
        <v>4</v>
      </c>
      <c r="O96" s="185" t="s">
        <v>104</v>
      </c>
      <c r="P96" s="1"/>
    </row>
    <row r="97" spans="1:16" ht="21">
      <c r="A97" s="171"/>
      <c r="B97" s="213"/>
      <c r="C97" s="173"/>
      <c r="D97" s="72" t="s">
        <v>18</v>
      </c>
      <c r="E97" s="60">
        <f>E101</f>
        <v>0</v>
      </c>
      <c r="F97" s="60">
        <f>F101</f>
        <v>10750.098</v>
      </c>
      <c r="G97" s="60">
        <f>F97-E97</f>
        <v>10750.098</v>
      </c>
      <c r="H97" s="60">
        <f>H101</f>
        <v>10750.098</v>
      </c>
      <c r="I97" s="114">
        <f t="shared" si="14"/>
        <v>100</v>
      </c>
      <c r="J97" s="25"/>
      <c r="K97" s="25"/>
      <c r="L97" s="26"/>
      <c r="M97" s="25"/>
      <c r="N97" s="25"/>
      <c r="O97" s="186"/>
      <c r="P97" s="1"/>
    </row>
    <row r="98" spans="1:16" ht="25.5" customHeight="1">
      <c r="A98" s="171"/>
      <c r="B98" s="213"/>
      <c r="C98" s="173"/>
      <c r="D98" s="6" t="s">
        <v>43</v>
      </c>
      <c r="E98" s="105">
        <f>E102+E104+E106</f>
        <v>5962.8</v>
      </c>
      <c r="F98" s="105">
        <f>F102+F104+F106</f>
        <v>7045.09</v>
      </c>
      <c r="G98" s="105">
        <f t="shared" si="13"/>
        <v>1082.29</v>
      </c>
      <c r="H98" s="105">
        <f>H102+H104+H106</f>
        <v>5609.9480000000003</v>
      </c>
      <c r="I98" s="115">
        <f t="shared" si="14"/>
        <v>79.629000000000005</v>
      </c>
      <c r="J98" s="7"/>
      <c r="K98" s="7"/>
      <c r="L98" s="47"/>
      <c r="M98" s="7"/>
      <c r="N98" s="7"/>
      <c r="O98" s="186"/>
      <c r="P98" s="1"/>
    </row>
    <row r="99" spans="1:16" ht="22.5">
      <c r="A99" s="171"/>
      <c r="B99" s="214"/>
      <c r="C99" s="183"/>
      <c r="D99" s="65" t="s">
        <v>22</v>
      </c>
      <c r="E99" s="117">
        <v>0</v>
      </c>
      <c r="F99" s="117">
        <v>150</v>
      </c>
      <c r="G99" s="117">
        <f t="shared" si="13"/>
        <v>150</v>
      </c>
      <c r="H99" s="117">
        <v>150</v>
      </c>
      <c r="I99" s="118">
        <f t="shared" si="14"/>
        <v>100</v>
      </c>
      <c r="J99" s="7"/>
      <c r="K99" s="7"/>
      <c r="L99" s="47"/>
      <c r="M99" s="7"/>
      <c r="N99" s="7"/>
      <c r="O99" s="40"/>
      <c r="P99" s="1"/>
    </row>
    <row r="100" spans="1:16" ht="12" customHeight="1">
      <c r="A100" s="171"/>
      <c r="B100" s="164" t="s">
        <v>75</v>
      </c>
      <c r="C100" s="174" t="s">
        <v>59</v>
      </c>
      <c r="D100" s="6" t="s">
        <v>17</v>
      </c>
      <c r="E100" s="5">
        <f>E101+E102</f>
        <v>5962.8</v>
      </c>
      <c r="F100" s="5">
        <f>F101+F102</f>
        <v>15476.588</v>
      </c>
      <c r="G100" s="5">
        <f t="shared" si="13"/>
        <v>9513.7880000000005</v>
      </c>
      <c r="H100" s="5">
        <f>H101+H102</f>
        <v>14211.811</v>
      </c>
      <c r="I100" s="27">
        <f t="shared" si="14"/>
        <v>91.828000000000003</v>
      </c>
      <c r="J100" s="7"/>
      <c r="K100" s="7"/>
      <c r="L100" s="47"/>
      <c r="M100" s="7"/>
      <c r="N100" s="7"/>
      <c r="O100" s="7" t="s">
        <v>9</v>
      </c>
      <c r="P100" s="1"/>
    </row>
    <row r="101" spans="1:16" ht="12" customHeight="1">
      <c r="A101" s="171"/>
      <c r="B101" s="165"/>
      <c r="C101" s="175"/>
      <c r="D101" s="6" t="s">
        <v>18</v>
      </c>
      <c r="E101" s="5"/>
      <c r="F101" s="5">
        <v>10750.098</v>
      </c>
      <c r="G101" s="5">
        <f t="shared" si="13"/>
        <v>10750.098</v>
      </c>
      <c r="H101" s="5">
        <v>10750.098</v>
      </c>
      <c r="I101" s="27">
        <f t="shared" si="14"/>
        <v>100</v>
      </c>
      <c r="J101" s="7"/>
      <c r="K101" s="7"/>
      <c r="L101" s="47"/>
      <c r="M101" s="7"/>
      <c r="N101" s="7"/>
      <c r="O101" s="7"/>
      <c r="P101" s="1"/>
    </row>
    <row r="102" spans="1:16" ht="22.5" customHeight="1">
      <c r="A102" s="171"/>
      <c r="B102" s="165"/>
      <c r="C102" s="175"/>
      <c r="D102" s="6" t="s">
        <v>43</v>
      </c>
      <c r="E102" s="5">
        <v>5962.8</v>
      </c>
      <c r="F102" s="5">
        <v>4726.49</v>
      </c>
      <c r="G102" s="5">
        <f t="shared" si="13"/>
        <v>-1236.3100000000004</v>
      </c>
      <c r="H102" s="5">
        <v>3461.7130000000002</v>
      </c>
      <c r="I102" s="27">
        <f t="shared" si="14"/>
        <v>73.241</v>
      </c>
      <c r="J102" s="119"/>
      <c r="K102" s="7"/>
      <c r="L102" s="47"/>
      <c r="M102" s="7"/>
      <c r="N102" s="7"/>
      <c r="O102" s="7"/>
      <c r="P102" s="1"/>
    </row>
    <row r="103" spans="1:16" ht="15" customHeight="1">
      <c r="A103" s="171"/>
      <c r="B103" s="164" t="s">
        <v>76</v>
      </c>
      <c r="C103" s="174" t="s">
        <v>5</v>
      </c>
      <c r="D103" s="6" t="s">
        <v>17</v>
      </c>
      <c r="E103" s="5">
        <f>E104</f>
        <v>0</v>
      </c>
      <c r="F103" s="5">
        <f>F104</f>
        <v>1975</v>
      </c>
      <c r="G103" s="5">
        <f t="shared" si="13"/>
        <v>1975</v>
      </c>
      <c r="H103" s="5">
        <f>H104</f>
        <v>1905.075</v>
      </c>
      <c r="I103" s="27">
        <f t="shared" si="14"/>
        <v>96.459000000000003</v>
      </c>
      <c r="J103" s="7"/>
      <c r="K103" s="7"/>
      <c r="L103" s="47"/>
      <c r="M103" s="7"/>
      <c r="N103" s="7"/>
      <c r="O103" s="7" t="s">
        <v>9</v>
      </c>
      <c r="P103" s="1"/>
    </row>
    <row r="104" spans="1:16" ht="22.5" customHeight="1">
      <c r="A104" s="171"/>
      <c r="B104" s="165"/>
      <c r="C104" s="175"/>
      <c r="D104" s="6" t="s">
        <v>43</v>
      </c>
      <c r="E104" s="5">
        <v>0</v>
      </c>
      <c r="F104" s="5">
        <v>1975</v>
      </c>
      <c r="G104" s="5">
        <f t="shared" si="13"/>
        <v>1975</v>
      </c>
      <c r="H104" s="5">
        <v>1905.075</v>
      </c>
      <c r="I104" s="27">
        <f t="shared" si="14"/>
        <v>96.459000000000003</v>
      </c>
      <c r="J104" s="120"/>
      <c r="K104" s="47"/>
      <c r="L104" s="47"/>
      <c r="M104" s="47"/>
      <c r="N104" s="47"/>
      <c r="O104" s="47"/>
      <c r="P104" s="1"/>
    </row>
    <row r="105" spans="1:16" ht="14.25" customHeight="1">
      <c r="A105" s="171"/>
      <c r="B105" s="164" t="s">
        <v>77</v>
      </c>
      <c r="C105" s="174" t="s">
        <v>59</v>
      </c>
      <c r="D105" s="6" t="s">
        <v>17</v>
      </c>
      <c r="E105" s="5">
        <f>E106</f>
        <v>0</v>
      </c>
      <c r="F105" s="5">
        <f>F106</f>
        <v>343.6</v>
      </c>
      <c r="G105" s="5">
        <f t="shared" si="13"/>
        <v>343.6</v>
      </c>
      <c r="H105" s="5">
        <f>H106</f>
        <v>243.16</v>
      </c>
      <c r="I105" s="27">
        <f t="shared" si="14"/>
        <v>70.768000000000001</v>
      </c>
      <c r="J105" s="47"/>
      <c r="K105" s="47"/>
      <c r="L105" s="47"/>
      <c r="M105" s="47"/>
      <c r="N105" s="47"/>
      <c r="O105" s="47" t="s">
        <v>9</v>
      </c>
      <c r="P105" s="1"/>
    </row>
    <row r="106" spans="1:16" ht="45">
      <c r="A106" s="171"/>
      <c r="B106" s="165"/>
      <c r="C106" s="175"/>
      <c r="D106" s="6" t="s">
        <v>43</v>
      </c>
      <c r="E106" s="5">
        <v>0</v>
      </c>
      <c r="F106" s="5">
        <v>343.6</v>
      </c>
      <c r="G106" s="5">
        <f t="shared" si="13"/>
        <v>343.6</v>
      </c>
      <c r="H106" s="5">
        <v>243.16</v>
      </c>
      <c r="I106" s="27">
        <f t="shared" si="14"/>
        <v>70.768000000000001</v>
      </c>
      <c r="J106" s="121"/>
      <c r="K106" s="47"/>
      <c r="L106" s="47"/>
      <c r="M106" s="47"/>
      <c r="N106" s="47"/>
      <c r="O106" s="47"/>
      <c r="P106" s="1"/>
    </row>
    <row r="107" spans="1:16" ht="13.5" customHeight="1">
      <c r="A107" s="170">
        <v>12</v>
      </c>
      <c r="B107" s="182" t="s">
        <v>78</v>
      </c>
      <c r="C107" s="169" t="s">
        <v>80</v>
      </c>
      <c r="D107" s="72" t="s">
        <v>17</v>
      </c>
      <c r="E107" s="42">
        <f>SUM(E108:E109)</f>
        <v>654.4</v>
      </c>
      <c r="F107" s="42">
        <f>SUM(F108:F109)</f>
        <v>662</v>
      </c>
      <c r="G107" s="42">
        <f>SUM(G108:G109)</f>
        <v>7.6000000000000227</v>
      </c>
      <c r="H107" s="42">
        <f>SUM(H108:H109)</f>
        <v>662</v>
      </c>
      <c r="I107" s="113">
        <f t="shared" si="14"/>
        <v>100</v>
      </c>
      <c r="J107" s="122">
        <v>15</v>
      </c>
      <c r="K107" s="122">
        <v>13</v>
      </c>
      <c r="L107" s="26">
        <f>K107/J107*100</f>
        <v>86.666666666666671</v>
      </c>
      <c r="M107" s="122">
        <v>2</v>
      </c>
      <c r="N107" s="122">
        <v>2</v>
      </c>
      <c r="O107" s="185" t="s">
        <v>105</v>
      </c>
      <c r="P107" s="1"/>
    </row>
    <row r="108" spans="1:16" ht="22.5">
      <c r="A108" s="171"/>
      <c r="B108" s="182"/>
      <c r="C108" s="169"/>
      <c r="D108" s="6" t="s">
        <v>18</v>
      </c>
      <c r="E108" s="48">
        <f>E113</f>
        <v>584.4</v>
      </c>
      <c r="F108" s="48">
        <f>F113</f>
        <v>592</v>
      </c>
      <c r="G108" s="48">
        <f>F108-E108</f>
        <v>7.6000000000000227</v>
      </c>
      <c r="H108" s="48">
        <f>H113</f>
        <v>592</v>
      </c>
      <c r="I108" s="123">
        <f t="shared" si="14"/>
        <v>100</v>
      </c>
      <c r="J108" s="46"/>
      <c r="K108" s="7"/>
      <c r="L108" s="47"/>
      <c r="M108" s="7"/>
      <c r="N108" s="7"/>
      <c r="O108" s="186"/>
      <c r="P108" s="1"/>
    </row>
    <row r="109" spans="1:16" ht="45">
      <c r="A109" s="171"/>
      <c r="B109" s="182"/>
      <c r="C109" s="169"/>
      <c r="D109" s="6" t="s">
        <v>43</v>
      </c>
      <c r="E109" s="49">
        <f>E111</f>
        <v>70</v>
      </c>
      <c r="F109" s="49">
        <f>F111</f>
        <v>70</v>
      </c>
      <c r="G109" s="49">
        <f>F109-E109</f>
        <v>0</v>
      </c>
      <c r="H109" s="49">
        <f>H111</f>
        <v>70</v>
      </c>
      <c r="I109" s="124">
        <f t="shared" si="14"/>
        <v>100</v>
      </c>
      <c r="J109" s="7"/>
      <c r="K109" s="7"/>
      <c r="L109" s="47"/>
      <c r="M109" s="7"/>
      <c r="N109" s="7"/>
      <c r="O109" s="186"/>
      <c r="P109" s="1"/>
    </row>
    <row r="110" spans="1:16" ht="12.75" customHeight="1">
      <c r="A110" s="171"/>
      <c r="B110" s="164" t="s">
        <v>79</v>
      </c>
      <c r="C110" s="174" t="s">
        <v>80</v>
      </c>
      <c r="D110" s="6" t="s">
        <v>17</v>
      </c>
      <c r="E110" s="5">
        <f>SUM(E111:E111)</f>
        <v>70</v>
      </c>
      <c r="F110" s="5">
        <f>SUM(F111:F111)</f>
        <v>70</v>
      </c>
      <c r="G110" s="5">
        <f>SUM(G111:G111)</f>
        <v>0</v>
      </c>
      <c r="H110" s="5">
        <f>SUM(H111:H111)</f>
        <v>70</v>
      </c>
      <c r="I110" s="27">
        <f t="shared" si="14"/>
        <v>100</v>
      </c>
      <c r="J110" s="7"/>
      <c r="K110" s="7"/>
      <c r="L110" s="28"/>
      <c r="M110" s="7"/>
      <c r="N110" s="7"/>
      <c r="O110" s="7" t="s">
        <v>9</v>
      </c>
      <c r="P110" s="1"/>
    </row>
    <row r="111" spans="1:16" ht="45">
      <c r="A111" s="171"/>
      <c r="B111" s="165"/>
      <c r="C111" s="175"/>
      <c r="D111" s="6" t="s">
        <v>43</v>
      </c>
      <c r="E111" s="5">
        <v>70</v>
      </c>
      <c r="F111" s="5">
        <v>70</v>
      </c>
      <c r="G111" s="5">
        <f t="shared" si="13"/>
        <v>0</v>
      </c>
      <c r="H111" s="5">
        <v>70</v>
      </c>
      <c r="I111" s="27" t="s">
        <v>28</v>
      </c>
      <c r="J111" s="7"/>
      <c r="K111" s="7"/>
      <c r="L111" s="47"/>
      <c r="M111" s="7"/>
      <c r="N111" s="7"/>
      <c r="O111" s="7"/>
      <c r="P111" s="1"/>
    </row>
    <row r="112" spans="1:16" ht="15" customHeight="1">
      <c r="A112" s="171"/>
      <c r="B112" s="164" t="s">
        <v>81</v>
      </c>
      <c r="C112" s="174" t="s">
        <v>80</v>
      </c>
      <c r="D112" s="6" t="s">
        <v>17</v>
      </c>
      <c r="E112" s="5">
        <f>SUM(E113:E113)</f>
        <v>584.4</v>
      </c>
      <c r="F112" s="5">
        <f>SUM(F113:F113)</f>
        <v>592</v>
      </c>
      <c r="G112" s="5">
        <f>SUM(G113:G113)</f>
        <v>7.6000000000000227</v>
      </c>
      <c r="H112" s="5">
        <f>SUM(H113:H113)</f>
        <v>592</v>
      </c>
      <c r="I112" s="27">
        <f t="shared" si="14"/>
        <v>100</v>
      </c>
      <c r="J112" s="7"/>
      <c r="K112" s="7"/>
      <c r="L112" s="50"/>
      <c r="M112" s="7"/>
      <c r="N112" s="7"/>
      <c r="O112" s="7" t="s">
        <v>9</v>
      </c>
      <c r="P112" s="1"/>
    </row>
    <row r="113" spans="1:16" ht="23.25" customHeight="1">
      <c r="A113" s="171"/>
      <c r="B113" s="165"/>
      <c r="C113" s="175"/>
      <c r="D113" s="6" t="s">
        <v>18</v>
      </c>
      <c r="E113" s="5">
        <v>584.4</v>
      </c>
      <c r="F113" s="5">
        <v>592</v>
      </c>
      <c r="G113" s="5">
        <f t="shared" si="13"/>
        <v>7.6000000000000227</v>
      </c>
      <c r="H113" s="5">
        <v>592</v>
      </c>
      <c r="I113" s="27">
        <f t="shared" si="14"/>
        <v>100</v>
      </c>
      <c r="J113" s="47"/>
      <c r="K113" s="47"/>
      <c r="L113" s="47"/>
      <c r="M113" s="47"/>
      <c r="N113" s="47"/>
      <c r="O113" s="47"/>
      <c r="P113" s="1"/>
    </row>
    <row r="114" spans="1:16" ht="15" customHeight="1">
      <c r="A114" s="170">
        <v>13</v>
      </c>
      <c r="B114" s="182" t="s">
        <v>82</v>
      </c>
      <c r="C114" s="169" t="s">
        <v>83</v>
      </c>
      <c r="D114" s="41" t="s">
        <v>17</v>
      </c>
      <c r="E114" s="42">
        <f>E115</f>
        <v>51</v>
      </c>
      <c r="F114" s="42">
        <f>F115</f>
        <v>51</v>
      </c>
      <c r="G114" s="42">
        <f t="shared" ref="G114:H134" si="15">F114-E114</f>
        <v>0</v>
      </c>
      <c r="H114" s="42">
        <f>H115</f>
        <v>50.88</v>
      </c>
      <c r="I114" s="113">
        <f>H114/F114*100</f>
        <v>99.764705882352942</v>
      </c>
      <c r="J114" s="25">
        <v>2</v>
      </c>
      <c r="K114" s="25">
        <v>2</v>
      </c>
      <c r="L114" s="87">
        <f>K114/J114*100</f>
        <v>100</v>
      </c>
      <c r="M114" s="25">
        <v>1</v>
      </c>
      <c r="N114" s="25">
        <v>1</v>
      </c>
      <c r="O114" s="185" t="s">
        <v>106</v>
      </c>
      <c r="P114" s="1"/>
    </row>
    <row r="115" spans="1:16" ht="45">
      <c r="A115" s="171"/>
      <c r="B115" s="182"/>
      <c r="C115" s="169"/>
      <c r="D115" s="6" t="s">
        <v>43</v>
      </c>
      <c r="E115" s="49">
        <f>E117</f>
        <v>51</v>
      </c>
      <c r="F115" s="49">
        <f>F117</f>
        <v>51</v>
      </c>
      <c r="G115" s="49">
        <f t="shared" si="15"/>
        <v>0</v>
      </c>
      <c r="H115" s="49">
        <f>H117</f>
        <v>50.88</v>
      </c>
      <c r="I115" s="125">
        <f t="shared" ref="I115:I117" si="16">H115/F115*100</f>
        <v>99.764705882352942</v>
      </c>
      <c r="J115" s="46"/>
      <c r="K115" s="7"/>
      <c r="L115" s="47"/>
      <c r="M115" s="7"/>
      <c r="N115" s="7"/>
      <c r="O115" s="186"/>
      <c r="P115" s="1"/>
    </row>
    <row r="116" spans="1:16" ht="11.25" customHeight="1">
      <c r="A116" s="171"/>
      <c r="B116" s="164" t="s">
        <v>84</v>
      </c>
      <c r="C116" s="174" t="s">
        <v>6</v>
      </c>
      <c r="D116" s="6" t="s">
        <v>17</v>
      </c>
      <c r="E116" s="5">
        <f>E117</f>
        <v>51</v>
      </c>
      <c r="F116" s="5">
        <f>F117</f>
        <v>51</v>
      </c>
      <c r="G116" s="5">
        <f t="shared" si="15"/>
        <v>0</v>
      </c>
      <c r="H116" s="5">
        <f>H117</f>
        <v>50.88</v>
      </c>
      <c r="I116" s="27">
        <f t="shared" si="16"/>
        <v>99.764705882352942</v>
      </c>
      <c r="J116" s="7"/>
      <c r="K116" s="7"/>
      <c r="L116" s="47"/>
      <c r="M116" s="7"/>
      <c r="N116" s="7"/>
      <c r="O116" s="7" t="s">
        <v>9</v>
      </c>
      <c r="P116" s="1"/>
    </row>
    <row r="117" spans="1:16" ht="23.25" customHeight="1">
      <c r="A117" s="171"/>
      <c r="B117" s="165"/>
      <c r="C117" s="175"/>
      <c r="D117" s="6" t="s">
        <v>43</v>
      </c>
      <c r="E117" s="5">
        <v>51</v>
      </c>
      <c r="F117" s="5">
        <v>51</v>
      </c>
      <c r="G117" s="5">
        <f t="shared" si="15"/>
        <v>0</v>
      </c>
      <c r="H117" s="5">
        <v>50.88</v>
      </c>
      <c r="I117" s="27">
        <f t="shared" si="16"/>
        <v>99.764705882352942</v>
      </c>
      <c r="J117" s="7"/>
      <c r="K117" s="7"/>
      <c r="L117" s="47"/>
      <c r="M117" s="7"/>
      <c r="N117" s="7"/>
      <c r="O117" s="7"/>
      <c r="P117" s="1"/>
    </row>
    <row r="118" spans="1:16" ht="18.75" customHeight="1">
      <c r="A118" s="170">
        <v>14</v>
      </c>
      <c r="B118" s="182" t="s">
        <v>85</v>
      </c>
      <c r="C118" s="169" t="s">
        <v>8</v>
      </c>
      <c r="D118" s="72" t="s">
        <v>17</v>
      </c>
      <c r="E118" s="42">
        <f>E119+E120</f>
        <v>7777.933</v>
      </c>
      <c r="F118" s="42">
        <f>F119+F120</f>
        <v>7777.9340000000002</v>
      </c>
      <c r="G118" s="42">
        <f t="shared" si="15"/>
        <v>1.0000000002037268E-3</v>
      </c>
      <c r="H118" s="42">
        <f>H119+H120</f>
        <v>7774.2849999999999</v>
      </c>
      <c r="I118" s="113">
        <f>H118/F118*100</f>
        <v>99.953085228030986</v>
      </c>
      <c r="J118" s="25">
        <v>10</v>
      </c>
      <c r="K118" s="25">
        <v>10</v>
      </c>
      <c r="L118" s="44">
        <f>K118/J118*100</f>
        <v>100</v>
      </c>
      <c r="M118" s="25">
        <v>2</v>
      </c>
      <c r="N118" s="25">
        <v>2</v>
      </c>
      <c r="O118" s="185" t="s">
        <v>106</v>
      </c>
      <c r="P118" s="1"/>
    </row>
    <row r="119" spans="1:16" ht="23.25" customHeight="1">
      <c r="A119" s="171"/>
      <c r="B119" s="182"/>
      <c r="C119" s="169"/>
      <c r="D119" s="6" t="s">
        <v>18</v>
      </c>
      <c r="E119" s="126">
        <f>E126</f>
        <v>7768.3310000000001</v>
      </c>
      <c r="F119" s="126">
        <f>F126</f>
        <v>7768.3310000000001</v>
      </c>
      <c r="G119" s="126">
        <f t="shared" si="15"/>
        <v>0</v>
      </c>
      <c r="H119" s="126">
        <f>H126</f>
        <v>7768.3310000000001</v>
      </c>
      <c r="I119" s="127">
        <f t="shared" ref="I119:I126" si="17">H119/F119*100</f>
        <v>100</v>
      </c>
      <c r="J119" s="7"/>
      <c r="K119" s="7"/>
      <c r="L119" s="50"/>
      <c r="M119" s="7"/>
      <c r="N119" s="7"/>
      <c r="O119" s="186"/>
      <c r="P119" s="1"/>
    </row>
    <row r="120" spans="1:16" ht="23.25" customHeight="1">
      <c r="A120" s="171"/>
      <c r="B120" s="182"/>
      <c r="C120" s="169"/>
      <c r="D120" s="8" t="s">
        <v>43</v>
      </c>
      <c r="E120" s="105">
        <f>E122</f>
        <v>9.6020000000000003</v>
      </c>
      <c r="F120" s="105">
        <f>F122</f>
        <v>9.6029999999999998</v>
      </c>
      <c r="G120" s="105">
        <f t="shared" si="15"/>
        <v>9.9999999999944578E-4</v>
      </c>
      <c r="H120" s="105">
        <f>H122</f>
        <v>5.9539999999999997</v>
      </c>
      <c r="I120" s="115" t="s">
        <v>28</v>
      </c>
      <c r="J120" s="7"/>
      <c r="K120" s="7"/>
      <c r="L120" s="50"/>
      <c r="M120" s="7"/>
      <c r="N120" s="7"/>
      <c r="O120" s="186"/>
      <c r="P120" s="1"/>
    </row>
    <row r="121" spans="1:16" ht="14.25" customHeight="1">
      <c r="A121" s="171"/>
      <c r="B121" s="164" t="s">
        <v>86</v>
      </c>
      <c r="C121" s="174" t="s">
        <v>8</v>
      </c>
      <c r="D121" s="6" t="s">
        <v>17</v>
      </c>
      <c r="E121" s="5">
        <f>E122</f>
        <v>9.6020000000000003</v>
      </c>
      <c r="F121" s="5">
        <f>F122</f>
        <v>9.6029999999999998</v>
      </c>
      <c r="G121" s="5">
        <f t="shared" si="15"/>
        <v>9.9999999999944578E-4</v>
      </c>
      <c r="H121" s="5">
        <f>H122</f>
        <v>5.9539999999999997</v>
      </c>
      <c r="I121" s="102">
        <f t="shared" si="17"/>
        <v>62.001457877746532</v>
      </c>
      <c r="J121" s="7"/>
      <c r="K121" s="7"/>
      <c r="L121" s="50"/>
      <c r="M121" s="7"/>
      <c r="N121" s="7"/>
      <c r="O121" s="7" t="s">
        <v>9</v>
      </c>
      <c r="P121" s="1"/>
    </row>
    <row r="122" spans="1:16" ht="22.5" customHeight="1">
      <c r="A122" s="171"/>
      <c r="B122" s="165"/>
      <c r="C122" s="175"/>
      <c r="D122" s="6" t="s">
        <v>43</v>
      </c>
      <c r="E122" s="5">
        <v>9.6020000000000003</v>
      </c>
      <c r="F122" s="5">
        <v>9.6029999999999998</v>
      </c>
      <c r="G122" s="5">
        <f t="shared" si="15"/>
        <v>9.9999999999944578E-4</v>
      </c>
      <c r="H122" s="5">
        <v>5.9539999999999997</v>
      </c>
      <c r="I122" s="102" t="s">
        <v>28</v>
      </c>
      <c r="J122" s="47"/>
      <c r="K122" s="47"/>
      <c r="L122" s="50"/>
      <c r="M122" s="47"/>
      <c r="N122" s="47"/>
      <c r="O122" s="47"/>
      <c r="P122" s="1"/>
    </row>
    <row r="123" spans="1:16" ht="24" hidden="1" customHeight="1">
      <c r="A123" s="171"/>
      <c r="B123" s="165"/>
      <c r="C123" s="175"/>
      <c r="D123" s="8" t="s">
        <v>24</v>
      </c>
      <c r="E123" s="5">
        <v>0</v>
      </c>
      <c r="F123" s="5">
        <v>0</v>
      </c>
      <c r="G123" s="5">
        <f t="shared" ref="G123" si="18">F123-E123</f>
        <v>0</v>
      </c>
      <c r="H123" s="108">
        <v>0</v>
      </c>
      <c r="I123" s="116" t="s">
        <v>28</v>
      </c>
      <c r="J123" s="110"/>
      <c r="K123" s="110"/>
      <c r="L123" s="128"/>
      <c r="M123" s="110"/>
      <c r="N123" s="110"/>
      <c r="O123" s="47"/>
      <c r="P123" s="1"/>
    </row>
    <row r="124" spans="1:16" ht="24.75" hidden="1" customHeight="1">
      <c r="A124" s="171"/>
      <c r="B124" s="165"/>
      <c r="C124" s="175"/>
      <c r="D124" s="6" t="s">
        <v>22</v>
      </c>
      <c r="E124" s="5">
        <v>0</v>
      </c>
      <c r="F124" s="5">
        <v>0</v>
      </c>
      <c r="G124" s="5">
        <f t="shared" ref="G124" si="19">F124-E124</f>
        <v>0</v>
      </c>
      <c r="H124" s="108">
        <v>1</v>
      </c>
      <c r="I124" s="116" t="s">
        <v>28</v>
      </c>
      <c r="J124" s="110"/>
      <c r="K124" s="110"/>
      <c r="L124" s="128"/>
      <c r="M124" s="110"/>
      <c r="N124" s="110"/>
      <c r="O124" s="47"/>
      <c r="P124" s="1"/>
    </row>
    <row r="125" spans="1:16" ht="12.75" customHeight="1">
      <c r="A125" s="171"/>
      <c r="B125" s="164" t="s">
        <v>87</v>
      </c>
      <c r="C125" s="174" t="s">
        <v>8</v>
      </c>
      <c r="D125" s="6" t="s">
        <v>17</v>
      </c>
      <c r="E125" s="5">
        <f>E126</f>
        <v>7768.3310000000001</v>
      </c>
      <c r="F125" s="5">
        <f>F126</f>
        <v>7768.3310000000001</v>
      </c>
      <c r="G125" s="5">
        <f t="shared" si="15"/>
        <v>0</v>
      </c>
      <c r="H125" s="5">
        <f>H126</f>
        <v>7768.3310000000001</v>
      </c>
      <c r="I125" s="27">
        <f t="shared" si="17"/>
        <v>100</v>
      </c>
      <c r="J125" s="47"/>
      <c r="K125" s="47"/>
      <c r="L125" s="50"/>
      <c r="M125" s="47"/>
      <c r="N125" s="47"/>
      <c r="O125" s="47" t="s">
        <v>9</v>
      </c>
      <c r="P125" s="1"/>
    </row>
    <row r="126" spans="1:16" ht="80.25" customHeight="1">
      <c r="A126" s="171"/>
      <c r="B126" s="165"/>
      <c r="C126" s="175"/>
      <c r="D126" s="6" t="s">
        <v>18</v>
      </c>
      <c r="E126" s="129">
        <v>7768.3310000000001</v>
      </c>
      <c r="F126" s="129">
        <v>7768.3310000000001</v>
      </c>
      <c r="G126" s="129">
        <f t="shared" si="15"/>
        <v>0</v>
      </c>
      <c r="H126" s="129">
        <v>7768.3310000000001</v>
      </c>
      <c r="I126" s="75">
        <f t="shared" si="17"/>
        <v>100</v>
      </c>
      <c r="J126" s="47"/>
      <c r="K126" s="47"/>
      <c r="L126" s="47"/>
      <c r="M126" s="47"/>
      <c r="N126" s="47"/>
      <c r="O126" s="47"/>
      <c r="P126" s="1"/>
    </row>
    <row r="127" spans="1:16" ht="22.5" hidden="1">
      <c r="A127" s="171"/>
      <c r="B127" s="165"/>
      <c r="C127" s="175"/>
      <c r="D127" s="8" t="s">
        <v>24</v>
      </c>
      <c r="E127" s="5">
        <v>0</v>
      </c>
      <c r="F127" s="5">
        <v>0</v>
      </c>
      <c r="G127" s="5">
        <f t="shared" si="15"/>
        <v>0</v>
      </c>
      <c r="H127" s="108">
        <v>0</v>
      </c>
      <c r="I127" s="116" t="s">
        <v>28</v>
      </c>
      <c r="J127" s="110"/>
      <c r="K127" s="110"/>
      <c r="L127" s="110"/>
      <c r="M127" s="110"/>
      <c r="N127" s="110"/>
      <c r="O127" s="47"/>
      <c r="P127" s="1"/>
    </row>
    <row r="128" spans="1:16" ht="25.5" hidden="1" customHeight="1">
      <c r="A128" s="198"/>
      <c r="B128" s="184"/>
      <c r="C128" s="205"/>
      <c r="D128" s="8" t="s">
        <v>22</v>
      </c>
      <c r="E128" s="5">
        <v>0</v>
      </c>
      <c r="F128" s="5">
        <v>0</v>
      </c>
      <c r="G128" s="5">
        <f t="shared" si="15"/>
        <v>0</v>
      </c>
      <c r="H128" s="108">
        <v>0</v>
      </c>
      <c r="I128" s="116" t="s">
        <v>28</v>
      </c>
      <c r="J128" s="130"/>
      <c r="K128" s="130"/>
      <c r="L128" s="130"/>
      <c r="M128" s="130"/>
      <c r="N128" s="130"/>
      <c r="O128" s="7"/>
      <c r="P128" s="1"/>
    </row>
    <row r="129" spans="1:16">
      <c r="A129" s="170">
        <v>15</v>
      </c>
      <c r="B129" s="182" t="s">
        <v>88</v>
      </c>
      <c r="C129" s="169" t="s">
        <v>91</v>
      </c>
      <c r="D129" s="72" t="s">
        <v>17</v>
      </c>
      <c r="E129" s="131">
        <f>E130</f>
        <v>33</v>
      </c>
      <c r="F129" s="132">
        <f>F130</f>
        <v>10</v>
      </c>
      <c r="G129" s="42">
        <f>F129-E129</f>
        <v>-23</v>
      </c>
      <c r="H129" s="131">
        <f>H130</f>
        <v>10</v>
      </c>
      <c r="I129" s="113">
        <f>H129/F129*100</f>
        <v>100</v>
      </c>
      <c r="J129" s="25">
        <v>8</v>
      </c>
      <c r="K129" s="25">
        <v>7</v>
      </c>
      <c r="L129" s="133">
        <f>K129/J129*100</f>
        <v>87.5</v>
      </c>
      <c r="M129" s="25">
        <v>2</v>
      </c>
      <c r="N129" s="25">
        <v>2</v>
      </c>
      <c r="O129" s="185" t="s">
        <v>104</v>
      </c>
      <c r="P129" s="1"/>
    </row>
    <row r="130" spans="1:16" ht="45">
      <c r="A130" s="171"/>
      <c r="B130" s="182"/>
      <c r="C130" s="169"/>
      <c r="D130" s="6" t="s">
        <v>43</v>
      </c>
      <c r="E130" s="134">
        <f>E132+E136</f>
        <v>33</v>
      </c>
      <c r="F130" s="134">
        <f>F132+F136</f>
        <v>10</v>
      </c>
      <c r="G130" s="105">
        <f t="shared" ref="G130" si="20">(F130-E130)/100</f>
        <v>-0.23</v>
      </c>
      <c r="H130" s="134">
        <f>H132+H136</f>
        <v>10</v>
      </c>
      <c r="I130" s="135">
        <f t="shared" ref="I130" si="21">H130/F130*100</f>
        <v>100</v>
      </c>
      <c r="J130" s="46"/>
      <c r="K130" s="7"/>
      <c r="L130" s="47"/>
      <c r="M130" s="7"/>
      <c r="N130" s="7"/>
      <c r="O130" s="186"/>
      <c r="P130" s="1"/>
    </row>
    <row r="131" spans="1:16" ht="14.25" customHeight="1">
      <c r="A131" s="171"/>
      <c r="B131" s="164" t="s">
        <v>89</v>
      </c>
      <c r="C131" s="174" t="s">
        <v>91</v>
      </c>
      <c r="D131" s="6" t="s">
        <v>17</v>
      </c>
      <c r="E131" s="80">
        <v>30</v>
      </c>
      <c r="F131" s="80">
        <f>F132</f>
        <v>10</v>
      </c>
      <c r="G131" s="5">
        <f>F131-E131</f>
        <v>-20</v>
      </c>
      <c r="H131" s="80">
        <f>H132</f>
        <v>10</v>
      </c>
      <c r="I131" s="27">
        <f>H131/F131*100</f>
        <v>100</v>
      </c>
      <c r="J131" s="7"/>
      <c r="K131" s="7"/>
      <c r="L131" s="47"/>
      <c r="M131" s="7"/>
      <c r="N131" s="7"/>
      <c r="O131" s="7" t="s">
        <v>9</v>
      </c>
      <c r="P131" s="1"/>
    </row>
    <row r="132" spans="1:16" ht="45">
      <c r="A132" s="171"/>
      <c r="B132" s="165"/>
      <c r="C132" s="175"/>
      <c r="D132" s="6" t="s">
        <v>43</v>
      </c>
      <c r="E132" s="80">
        <v>28</v>
      </c>
      <c r="F132" s="80">
        <v>10</v>
      </c>
      <c r="G132" s="5">
        <f t="shared" ref="G132:G136" si="22">F132-E132</f>
        <v>-18</v>
      </c>
      <c r="H132" s="80">
        <v>10</v>
      </c>
      <c r="I132" s="27">
        <f t="shared" ref="I132:I136" si="23">H132/F132*100</f>
        <v>100</v>
      </c>
      <c r="J132" s="7"/>
      <c r="K132" s="7"/>
      <c r="L132" s="47"/>
      <c r="M132" s="7"/>
      <c r="N132" s="7"/>
      <c r="O132" s="7"/>
      <c r="P132" s="1"/>
    </row>
    <row r="133" spans="1:16" ht="22.5" hidden="1">
      <c r="A133" s="171"/>
      <c r="B133" s="165"/>
      <c r="C133" s="175"/>
      <c r="D133" s="6" t="s">
        <v>23</v>
      </c>
      <c r="E133" s="80">
        <v>0</v>
      </c>
      <c r="F133" s="80">
        <v>0</v>
      </c>
      <c r="G133" s="5">
        <f t="shared" si="22"/>
        <v>0</v>
      </c>
      <c r="H133" s="80">
        <f t="shared" si="15"/>
        <v>0</v>
      </c>
      <c r="I133" s="27" t="e">
        <f t="shared" si="23"/>
        <v>#DIV/0!</v>
      </c>
      <c r="J133" s="7"/>
      <c r="K133" s="7"/>
      <c r="L133" s="47"/>
      <c r="M133" s="7"/>
      <c r="N133" s="7"/>
      <c r="O133" s="7"/>
      <c r="P133" s="1"/>
    </row>
    <row r="134" spans="1:16" ht="22.5" hidden="1">
      <c r="A134" s="171"/>
      <c r="B134" s="184"/>
      <c r="C134" s="205"/>
      <c r="D134" s="6" t="s">
        <v>22</v>
      </c>
      <c r="E134" s="80">
        <v>0</v>
      </c>
      <c r="F134" s="80">
        <v>0</v>
      </c>
      <c r="G134" s="5">
        <f t="shared" si="22"/>
        <v>0</v>
      </c>
      <c r="H134" s="80">
        <f t="shared" si="15"/>
        <v>0</v>
      </c>
      <c r="I134" s="27" t="e">
        <f t="shared" si="23"/>
        <v>#DIV/0!</v>
      </c>
      <c r="J134" s="7"/>
      <c r="K134" s="7"/>
      <c r="L134" s="47"/>
      <c r="M134" s="7"/>
      <c r="N134" s="7"/>
      <c r="O134" s="7"/>
      <c r="P134" s="1"/>
    </row>
    <row r="135" spans="1:16" ht="12.75" customHeight="1">
      <c r="A135" s="171"/>
      <c r="B135" s="164" t="s">
        <v>90</v>
      </c>
      <c r="C135" s="174" t="s">
        <v>91</v>
      </c>
      <c r="D135" s="6" t="s">
        <v>17</v>
      </c>
      <c r="E135" s="80">
        <v>5</v>
      </c>
      <c r="F135" s="80">
        <v>0</v>
      </c>
      <c r="G135" s="5">
        <f t="shared" si="22"/>
        <v>-5</v>
      </c>
      <c r="H135" s="80">
        <v>0</v>
      </c>
      <c r="I135" s="27" t="e">
        <f t="shared" si="23"/>
        <v>#DIV/0!</v>
      </c>
      <c r="J135" s="7"/>
      <c r="K135" s="7"/>
      <c r="L135" s="47"/>
      <c r="M135" s="7"/>
      <c r="N135" s="7"/>
      <c r="O135" s="7" t="s">
        <v>9</v>
      </c>
      <c r="P135" s="1"/>
    </row>
    <row r="136" spans="1:16" ht="45">
      <c r="A136" s="171"/>
      <c r="B136" s="165"/>
      <c r="C136" s="175"/>
      <c r="D136" s="6" t="s">
        <v>43</v>
      </c>
      <c r="E136" s="80">
        <v>5</v>
      </c>
      <c r="F136" s="80">
        <v>0</v>
      </c>
      <c r="G136" s="5">
        <f t="shared" si="22"/>
        <v>-5</v>
      </c>
      <c r="H136" s="80">
        <v>0</v>
      </c>
      <c r="I136" s="27" t="e">
        <f t="shared" si="23"/>
        <v>#DIV/0!</v>
      </c>
      <c r="J136" s="7"/>
      <c r="K136" s="7"/>
      <c r="L136" s="47"/>
      <c r="M136" s="7"/>
      <c r="N136" s="7"/>
      <c r="O136" s="7"/>
      <c r="P136" s="1"/>
    </row>
    <row r="137" spans="1:16" s="15" customFormat="1" ht="13.5" customHeight="1">
      <c r="A137" s="170">
        <v>16</v>
      </c>
      <c r="B137" s="182" t="s">
        <v>92</v>
      </c>
      <c r="C137" s="169" t="s">
        <v>59</v>
      </c>
      <c r="D137" s="72" t="s">
        <v>17</v>
      </c>
      <c r="E137" s="42">
        <f>E138+E139+E140</f>
        <v>3184.4259999999999</v>
      </c>
      <c r="F137" s="42">
        <f>F138+F139+F140</f>
        <v>21784.314999999999</v>
      </c>
      <c r="G137" s="42">
        <f t="shared" ref="G137:G151" si="24">F137-E137</f>
        <v>18599.888999999999</v>
      </c>
      <c r="H137" s="42">
        <f>H138+H139+H140</f>
        <v>20312.092000000001</v>
      </c>
      <c r="I137" s="42">
        <f>H137/F137*100</f>
        <v>93.241821007454234</v>
      </c>
      <c r="J137" s="25">
        <v>2</v>
      </c>
      <c r="K137" s="25">
        <v>2</v>
      </c>
      <c r="L137" s="26">
        <f t="shared" ref="L137" si="25">K137*100/J137</f>
        <v>100</v>
      </c>
      <c r="M137" s="25">
        <v>2</v>
      </c>
      <c r="N137" s="25">
        <v>2</v>
      </c>
      <c r="O137" s="185" t="s">
        <v>107</v>
      </c>
      <c r="P137" s="81"/>
    </row>
    <row r="138" spans="1:16" s="15" customFormat="1" ht="21" customHeight="1">
      <c r="A138" s="171"/>
      <c r="B138" s="182"/>
      <c r="C138" s="169"/>
      <c r="D138" s="72" t="s">
        <v>19</v>
      </c>
      <c r="E138" s="136">
        <f t="shared" ref="E138:F140" si="26">E142</f>
        <v>0</v>
      </c>
      <c r="F138" s="136">
        <f t="shared" si="26"/>
        <v>14330.406999999999</v>
      </c>
      <c r="G138" s="137">
        <f t="shared" si="24"/>
        <v>14330.406999999999</v>
      </c>
      <c r="H138" s="136">
        <f>H142</f>
        <v>13995.04</v>
      </c>
      <c r="I138" s="138">
        <f t="shared" ref="I138:I144" si="27">H138/F138*100</f>
        <v>97.659752441085601</v>
      </c>
      <c r="J138" s="25"/>
      <c r="K138" s="25"/>
      <c r="L138" s="26"/>
      <c r="M138" s="25"/>
      <c r="N138" s="25"/>
      <c r="O138" s="186"/>
      <c r="P138" s="81"/>
    </row>
    <row r="139" spans="1:16" s="15" customFormat="1" ht="22.5">
      <c r="A139" s="171"/>
      <c r="B139" s="182"/>
      <c r="C139" s="169"/>
      <c r="D139" s="8" t="s">
        <v>18</v>
      </c>
      <c r="E139" s="48">
        <f t="shared" si="26"/>
        <v>0</v>
      </c>
      <c r="F139" s="48">
        <f t="shared" si="26"/>
        <v>3891.4059999999999</v>
      </c>
      <c r="G139" s="48">
        <f t="shared" si="24"/>
        <v>3891.4059999999999</v>
      </c>
      <c r="H139" s="48">
        <f>H143</f>
        <v>3827.6559999999999</v>
      </c>
      <c r="I139" s="139">
        <f t="shared" si="27"/>
        <v>98.361774638780943</v>
      </c>
      <c r="J139" s="25"/>
      <c r="K139" s="25"/>
      <c r="L139" s="47"/>
      <c r="M139" s="25"/>
      <c r="N139" s="25"/>
      <c r="O139" s="186"/>
      <c r="P139" s="81"/>
    </row>
    <row r="140" spans="1:16" s="15" customFormat="1" ht="35.25" customHeight="1">
      <c r="A140" s="171"/>
      <c r="B140" s="182"/>
      <c r="C140" s="169"/>
      <c r="D140" s="8" t="s">
        <v>43</v>
      </c>
      <c r="E140" s="105">
        <f t="shared" si="26"/>
        <v>3184.4259999999999</v>
      </c>
      <c r="F140" s="105">
        <f t="shared" si="26"/>
        <v>3562.502</v>
      </c>
      <c r="G140" s="105">
        <f t="shared" si="24"/>
        <v>378.07600000000002</v>
      </c>
      <c r="H140" s="105">
        <f>H144</f>
        <v>2489.3960000000002</v>
      </c>
      <c r="I140" s="105">
        <f>I144</f>
        <v>69.877743226530114</v>
      </c>
      <c r="J140" s="25"/>
      <c r="K140" s="25"/>
      <c r="L140" s="7"/>
      <c r="M140" s="25"/>
      <c r="N140" s="25"/>
      <c r="O140" s="197"/>
      <c r="P140" s="81"/>
    </row>
    <row r="141" spans="1:16" s="16" customFormat="1" ht="24.75" customHeight="1">
      <c r="A141" s="171"/>
      <c r="B141" s="164" t="s">
        <v>93</v>
      </c>
      <c r="C141" s="174" t="s">
        <v>59</v>
      </c>
      <c r="D141" s="5" t="s">
        <v>17</v>
      </c>
      <c r="E141" s="5">
        <f>E142+E143+E144</f>
        <v>3184.4259999999999</v>
      </c>
      <c r="F141" s="5">
        <f>F142+F143+F144</f>
        <v>21784.314999999999</v>
      </c>
      <c r="G141" s="5">
        <f t="shared" si="24"/>
        <v>18599.888999999999</v>
      </c>
      <c r="H141" s="5">
        <f>H142+H143+H144</f>
        <v>20312.092000000001</v>
      </c>
      <c r="I141" s="45">
        <f t="shared" si="27"/>
        <v>93.241821007454234</v>
      </c>
      <c r="J141" s="7"/>
      <c r="K141" s="7"/>
      <c r="L141" s="47"/>
      <c r="M141" s="7"/>
      <c r="N141" s="7"/>
      <c r="O141" s="7" t="s">
        <v>9</v>
      </c>
      <c r="P141" s="82"/>
    </row>
    <row r="142" spans="1:16" s="16" customFormat="1" ht="24.75" customHeight="1">
      <c r="A142" s="171"/>
      <c r="B142" s="165"/>
      <c r="C142" s="175"/>
      <c r="D142" s="5" t="s">
        <v>19</v>
      </c>
      <c r="E142" s="5">
        <v>0</v>
      </c>
      <c r="F142" s="5">
        <v>14330.406999999999</v>
      </c>
      <c r="G142" s="5">
        <f t="shared" si="24"/>
        <v>14330.406999999999</v>
      </c>
      <c r="H142" s="5">
        <v>13995.04</v>
      </c>
      <c r="I142" s="45"/>
      <c r="J142" s="7"/>
      <c r="K142" s="7"/>
      <c r="L142" s="47"/>
      <c r="M142" s="7"/>
      <c r="N142" s="7"/>
      <c r="O142" s="7"/>
      <c r="P142" s="82"/>
    </row>
    <row r="143" spans="1:16" s="16" customFormat="1" ht="22.5">
      <c r="A143" s="171"/>
      <c r="B143" s="165"/>
      <c r="C143" s="175"/>
      <c r="D143" s="8" t="s">
        <v>18</v>
      </c>
      <c r="E143" s="5">
        <v>0</v>
      </c>
      <c r="F143" s="5">
        <v>3891.4059999999999</v>
      </c>
      <c r="G143" s="5">
        <f t="shared" si="24"/>
        <v>3891.4059999999999</v>
      </c>
      <c r="H143" s="5">
        <v>3827.6559999999999</v>
      </c>
      <c r="I143" s="45">
        <f t="shared" si="27"/>
        <v>98.361774638780943</v>
      </c>
      <c r="J143" s="7"/>
      <c r="K143" s="7"/>
      <c r="L143" s="47"/>
      <c r="M143" s="7"/>
      <c r="N143" s="7"/>
      <c r="O143" s="7"/>
      <c r="P143" s="82"/>
    </row>
    <row r="144" spans="1:16" s="16" customFormat="1" ht="25.5" customHeight="1">
      <c r="A144" s="171"/>
      <c r="B144" s="184"/>
      <c r="C144" s="205"/>
      <c r="D144" s="8" t="s">
        <v>43</v>
      </c>
      <c r="E144" s="5">
        <v>3184.4259999999999</v>
      </c>
      <c r="F144" s="5">
        <v>3562.502</v>
      </c>
      <c r="G144" s="5">
        <f t="shared" ref="G144:G145" si="28">F144-E144</f>
        <v>378.07600000000002</v>
      </c>
      <c r="H144" s="5">
        <v>2489.3960000000002</v>
      </c>
      <c r="I144" s="45">
        <f t="shared" si="27"/>
        <v>69.877743226530114</v>
      </c>
      <c r="J144" s="7"/>
      <c r="K144" s="7"/>
      <c r="L144" s="47"/>
      <c r="M144" s="7"/>
      <c r="N144" s="7"/>
      <c r="O144" s="7"/>
      <c r="P144" s="82"/>
    </row>
    <row r="145" spans="1:16" ht="11.25" customHeight="1">
      <c r="A145" s="170">
        <v>17</v>
      </c>
      <c r="B145" s="182" t="s">
        <v>94</v>
      </c>
      <c r="C145" s="208" t="s">
        <v>80</v>
      </c>
      <c r="D145" s="140" t="s">
        <v>17</v>
      </c>
      <c r="E145" s="42">
        <f>E146</f>
        <v>15</v>
      </c>
      <c r="F145" s="42">
        <f>F146</f>
        <v>15</v>
      </c>
      <c r="G145" s="42">
        <f t="shared" si="28"/>
        <v>0</v>
      </c>
      <c r="H145" s="42">
        <f>H146</f>
        <v>15</v>
      </c>
      <c r="I145" s="141">
        <f>H145/F145*100</f>
        <v>100</v>
      </c>
      <c r="J145" s="25">
        <v>14</v>
      </c>
      <c r="K145" s="25">
        <v>14</v>
      </c>
      <c r="L145" s="87">
        <f>K145/J145*100</f>
        <v>100</v>
      </c>
      <c r="M145" s="25">
        <v>1</v>
      </c>
      <c r="N145" s="25">
        <v>1</v>
      </c>
      <c r="O145" s="185" t="s">
        <v>107</v>
      </c>
      <c r="P145" s="1"/>
    </row>
    <row r="146" spans="1:16" ht="54.75" customHeight="1">
      <c r="A146" s="171"/>
      <c r="B146" s="182"/>
      <c r="C146" s="209"/>
      <c r="D146" s="6" t="s">
        <v>43</v>
      </c>
      <c r="E146" s="105">
        <f>E148</f>
        <v>15</v>
      </c>
      <c r="F146" s="105">
        <f>F148</f>
        <v>15</v>
      </c>
      <c r="G146" s="105">
        <v>0</v>
      </c>
      <c r="H146" s="105">
        <f>H148</f>
        <v>15</v>
      </c>
      <c r="I146" s="142" t="s">
        <v>28</v>
      </c>
      <c r="J146" s="143"/>
      <c r="K146" s="143"/>
      <c r="L146" s="47"/>
      <c r="M146" s="107"/>
      <c r="N146" s="107"/>
      <c r="O146" s="186"/>
      <c r="P146" s="1"/>
    </row>
    <row r="147" spans="1:16" ht="12" customHeight="1">
      <c r="A147" s="171"/>
      <c r="B147" s="164" t="s">
        <v>95</v>
      </c>
      <c r="C147" s="210" t="s">
        <v>80</v>
      </c>
      <c r="D147" s="144" t="s">
        <v>17</v>
      </c>
      <c r="E147" s="5">
        <f>E148</f>
        <v>15</v>
      </c>
      <c r="F147" s="5">
        <f>F148</f>
        <v>15</v>
      </c>
      <c r="G147" s="5">
        <f t="shared" si="24"/>
        <v>0</v>
      </c>
      <c r="H147" s="5">
        <f>H148</f>
        <v>15</v>
      </c>
      <c r="I147" s="45">
        <f t="shared" ref="I147" si="29">H147/F147*100</f>
        <v>100</v>
      </c>
      <c r="J147" s="7"/>
      <c r="K147" s="7"/>
      <c r="L147" s="47"/>
      <c r="M147" s="7"/>
      <c r="N147" s="7"/>
      <c r="O147" s="145" t="s">
        <v>9</v>
      </c>
      <c r="P147" s="1"/>
    </row>
    <row r="148" spans="1:16" ht="45">
      <c r="A148" s="171"/>
      <c r="B148" s="165"/>
      <c r="C148" s="211"/>
      <c r="D148" s="6" t="s">
        <v>43</v>
      </c>
      <c r="E148" s="5">
        <v>15</v>
      </c>
      <c r="F148" s="5">
        <v>15</v>
      </c>
      <c r="G148" s="5">
        <v>0</v>
      </c>
      <c r="H148" s="5">
        <v>15</v>
      </c>
      <c r="I148" s="43" t="s">
        <v>28</v>
      </c>
      <c r="J148" s="7"/>
      <c r="K148" s="7"/>
      <c r="L148" s="47"/>
      <c r="M148" s="7"/>
      <c r="N148" s="7"/>
      <c r="O148" s="145"/>
      <c r="P148" s="1"/>
    </row>
    <row r="149" spans="1:16" ht="14.25" customHeight="1">
      <c r="A149" s="170">
        <v>18</v>
      </c>
      <c r="B149" s="182" t="s">
        <v>96</v>
      </c>
      <c r="C149" s="169" t="s">
        <v>69</v>
      </c>
      <c r="D149" s="41" t="s">
        <v>17</v>
      </c>
      <c r="E149" s="42">
        <f>E150</f>
        <v>196.5</v>
      </c>
      <c r="F149" s="146">
        <f>F150</f>
        <v>704.69667000000004</v>
      </c>
      <c r="G149" s="42">
        <f t="shared" si="24"/>
        <v>508.19667000000004</v>
      </c>
      <c r="H149" s="42">
        <f>H150</f>
        <v>693.66040999999996</v>
      </c>
      <c r="I149" s="113">
        <f>H149/F149*100</f>
        <v>98.433899226457228</v>
      </c>
      <c r="J149" s="25">
        <v>4</v>
      </c>
      <c r="K149" s="25">
        <v>4</v>
      </c>
      <c r="L149" s="87">
        <f>K149/J149*100</f>
        <v>100</v>
      </c>
      <c r="M149" s="25">
        <v>2</v>
      </c>
      <c r="N149" s="25">
        <v>2</v>
      </c>
      <c r="O149" s="185" t="s">
        <v>107</v>
      </c>
      <c r="P149" s="1"/>
    </row>
    <row r="150" spans="1:16" ht="45">
      <c r="A150" s="171"/>
      <c r="B150" s="182"/>
      <c r="C150" s="169"/>
      <c r="D150" s="6" t="s">
        <v>43</v>
      </c>
      <c r="E150" s="105">
        <f>E152</f>
        <v>196.5</v>
      </c>
      <c r="F150" s="105">
        <f>F152</f>
        <v>704.69667000000004</v>
      </c>
      <c r="G150" s="105">
        <f t="shared" si="24"/>
        <v>508.19667000000004</v>
      </c>
      <c r="H150" s="105">
        <f>H152</f>
        <v>693.66040999999996</v>
      </c>
      <c r="I150" s="115">
        <f t="shared" ref="I150:I152" si="30">H150/F150*100</f>
        <v>98.433899226457228</v>
      </c>
      <c r="J150" s="7"/>
      <c r="K150" s="7"/>
      <c r="L150" s="47"/>
      <c r="M150" s="7"/>
      <c r="N150" s="7"/>
      <c r="O150" s="186"/>
      <c r="P150" s="1"/>
    </row>
    <row r="151" spans="1:16" ht="11.25" customHeight="1">
      <c r="A151" s="171"/>
      <c r="B151" s="164" t="s">
        <v>97</v>
      </c>
      <c r="C151" s="174" t="s">
        <v>69</v>
      </c>
      <c r="D151" s="6" t="s">
        <v>17</v>
      </c>
      <c r="E151" s="5">
        <f>E152</f>
        <v>196.5</v>
      </c>
      <c r="F151" s="147">
        <f>F152</f>
        <v>704.69667000000004</v>
      </c>
      <c r="G151" s="5">
        <f t="shared" si="24"/>
        <v>508.19667000000004</v>
      </c>
      <c r="H151" s="5">
        <f>H152</f>
        <v>693.66040999999996</v>
      </c>
      <c r="I151" s="27">
        <f t="shared" si="30"/>
        <v>98.433899226457228</v>
      </c>
      <c r="J151" s="7"/>
      <c r="K151" s="7"/>
      <c r="L151" s="47"/>
      <c r="M151" s="7"/>
      <c r="N151" s="7"/>
      <c r="O151" s="7" t="s">
        <v>9</v>
      </c>
      <c r="P151" s="1"/>
    </row>
    <row r="152" spans="1:16" ht="45">
      <c r="A152" s="171"/>
      <c r="B152" s="165"/>
      <c r="C152" s="175"/>
      <c r="D152" s="6" t="s">
        <v>43</v>
      </c>
      <c r="E152" s="5">
        <v>196.5</v>
      </c>
      <c r="F152" s="5">
        <v>704.69667000000004</v>
      </c>
      <c r="G152" s="5">
        <f t="shared" ref="G152:G172" si="31">F152-E152</f>
        <v>508.19667000000004</v>
      </c>
      <c r="H152" s="5">
        <v>693.66040999999996</v>
      </c>
      <c r="I152" s="27">
        <f t="shared" si="30"/>
        <v>98.433899226457228</v>
      </c>
      <c r="J152" s="7"/>
      <c r="K152" s="7"/>
      <c r="L152" s="7"/>
      <c r="M152" s="7"/>
      <c r="N152" s="7"/>
      <c r="O152" s="7"/>
      <c r="P152" s="1"/>
    </row>
    <row r="153" spans="1:16" s="1" customFormat="1" ht="18.75" customHeight="1">
      <c r="A153" s="206">
        <v>19</v>
      </c>
      <c r="B153" s="182" t="s">
        <v>98</v>
      </c>
      <c r="C153" s="169" t="s">
        <v>99</v>
      </c>
      <c r="D153" s="72" t="s">
        <v>17</v>
      </c>
      <c r="E153" s="42">
        <f>E154</f>
        <v>2746.5410000000002</v>
      </c>
      <c r="F153" s="148">
        <f>F154</f>
        <v>2746.5410000000002</v>
      </c>
      <c r="G153" s="42">
        <f t="shared" si="31"/>
        <v>0</v>
      </c>
      <c r="H153" s="42">
        <f>H154</f>
        <v>2746.5410000000002</v>
      </c>
      <c r="I153" s="113">
        <f>H153/F153*100</f>
        <v>100</v>
      </c>
      <c r="J153" s="25">
        <v>8</v>
      </c>
      <c r="K153" s="25">
        <v>8</v>
      </c>
      <c r="L153" s="26">
        <f>K153/J153*100</f>
        <v>100</v>
      </c>
      <c r="M153" s="25">
        <v>2</v>
      </c>
      <c r="N153" s="25">
        <v>2</v>
      </c>
      <c r="O153" s="185" t="s">
        <v>107</v>
      </c>
    </row>
    <row r="154" spans="1:16" s="1" customFormat="1" ht="46.5" customHeight="1">
      <c r="A154" s="207"/>
      <c r="B154" s="182"/>
      <c r="C154" s="169"/>
      <c r="D154" s="6" t="s">
        <v>19</v>
      </c>
      <c r="E154" s="149">
        <f>E156</f>
        <v>2746.5410000000002</v>
      </c>
      <c r="F154" s="149">
        <f>F156</f>
        <v>2746.5410000000002</v>
      </c>
      <c r="G154" s="149">
        <f>F154-E154</f>
        <v>0</v>
      </c>
      <c r="H154" s="149">
        <f>H156</f>
        <v>2746.5410000000002</v>
      </c>
      <c r="I154" s="150">
        <f t="shared" ref="I154" si="32">H154/F154*100</f>
        <v>100</v>
      </c>
      <c r="J154" s="7"/>
      <c r="K154" s="7"/>
      <c r="L154" s="27"/>
      <c r="M154" s="7"/>
      <c r="N154" s="7"/>
      <c r="O154" s="186"/>
    </row>
    <row r="155" spans="1:16" s="1" customFormat="1" ht="15" customHeight="1">
      <c r="A155" s="207"/>
      <c r="B155" s="164" t="s">
        <v>100</v>
      </c>
      <c r="C155" s="174" t="s">
        <v>27</v>
      </c>
      <c r="D155" s="8" t="s">
        <v>17</v>
      </c>
      <c r="E155" s="5">
        <f>E156</f>
        <v>2746.5410000000002</v>
      </c>
      <c r="F155" s="151">
        <f>F156</f>
        <v>2746.5410000000002</v>
      </c>
      <c r="G155" s="5">
        <f t="shared" si="31"/>
        <v>0</v>
      </c>
      <c r="H155" s="5">
        <f>H156</f>
        <v>2746.5410000000002</v>
      </c>
      <c r="I155" s="27">
        <f>H155/F155*100</f>
        <v>100</v>
      </c>
      <c r="J155" s="7"/>
      <c r="K155" s="7"/>
      <c r="L155" s="28"/>
      <c r="M155" s="7"/>
      <c r="N155" s="7"/>
      <c r="O155" s="7" t="s">
        <v>9</v>
      </c>
    </row>
    <row r="156" spans="1:16" s="1" customFormat="1" ht="42" customHeight="1">
      <c r="A156" s="207"/>
      <c r="B156" s="165"/>
      <c r="C156" s="175"/>
      <c r="D156" s="6" t="s">
        <v>19</v>
      </c>
      <c r="E156" s="5">
        <v>2746.5410000000002</v>
      </c>
      <c r="F156" s="5">
        <v>2746.5410000000002</v>
      </c>
      <c r="G156" s="5">
        <f t="shared" si="31"/>
        <v>0</v>
      </c>
      <c r="H156" s="5">
        <v>2746.5410000000002</v>
      </c>
      <c r="I156" s="27">
        <f t="shared" ref="I156" si="33">H156/F156*100</f>
        <v>100</v>
      </c>
      <c r="J156" s="7"/>
      <c r="K156" s="7"/>
      <c r="L156" s="27"/>
      <c r="M156" s="7"/>
      <c r="N156" s="7"/>
      <c r="O156" s="7"/>
    </row>
    <row r="157" spans="1:16" s="1" customFormat="1" ht="12" hidden="1" customHeight="1">
      <c r="A157" s="207"/>
      <c r="B157" s="164" t="s">
        <v>29</v>
      </c>
      <c r="C157" s="174" t="s">
        <v>27</v>
      </c>
      <c r="D157" s="6" t="s">
        <v>17</v>
      </c>
      <c r="E157" s="5">
        <v>0</v>
      </c>
      <c r="F157" s="5">
        <v>0</v>
      </c>
      <c r="G157" s="5" t="s">
        <v>28</v>
      </c>
      <c r="H157" s="5">
        <v>0</v>
      </c>
      <c r="I157" s="27" t="s">
        <v>28</v>
      </c>
      <c r="J157" s="7"/>
      <c r="K157" s="7"/>
      <c r="L157" s="27"/>
      <c r="M157" s="7"/>
      <c r="N157" s="7"/>
      <c r="O157" s="7"/>
    </row>
    <row r="158" spans="1:16" s="1" customFormat="1" ht="22.5" hidden="1">
      <c r="A158" s="207"/>
      <c r="B158" s="165"/>
      <c r="C158" s="175"/>
      <c r="D158" s="6" t="s">
        <v>19</v>
      </c>
      <c r="E158" s="5">
        <v>0</v>
      </c>
      <c r="F158" s="5">
        <v>0</v>
      </c>
      <c r="G158" s="5" t="s">
        <v>28</v>
      </c>
      <c r="H158" s="5">
        <v>0</v>
      </c>
      <c r="I158" s="27" t="s">
        <v>28</v>
      </c>
      <c r="J158" s="7"/>
      <c r="K158" s="7"/>
      <c r="L158" s="27"/>
      <c r="M158" s="7"/>
      <c r="N158" s="7"/>
      <c r="O158" s="7"/>
    </row>
    <row r="159" spans="1:16" s="1" customFormat="1" ht="22.5" hidden="1">
      <c r="A159" s="207"/>
      <c r="B159" s="165"/>
      <c r="C159" s="175"/>
      <c r="D159" s="6" t="s">
        <v>18</v>
      </c>
      <c r="E159" s="5">
        <v>0</v>
      </c>
      <c r="F159" s="5">
        <v>0</v>
      </c>
      <c r="G159" s="5" t="s">
        <v>28</v>
      </c>
      <c r="H159" s="5">
        <v>0</v>
      </c>
      <c r="I159" s="27" t="s">
        <v>28</v>
      </c>
      <c r="J159" s="7"/>
      <c r="K159" s="7"/>
      <c r="L159" s="27"/>
      <c r="M159" s="7"/>
      <c r="N159" s="7"/>
      <c r="O159" s="7"/>
    </row>
    <row r="160" spans="1:16" s="1" customFormat="1" ht="22.5" hidden="1">
      <c r="A160" s="207"/>
      <c r="B160" s="184"/>
      <c r="C160" s="205"/>
      <c r="D160" s="6" t="s">
        <v>22</v>
      </c>
      <c r="E160" s="5">
        <v>0</v>
      </c>
      <c r="F160" s="5">
        <v>0</v>
      </c>
      <c r="G160" s="5" t="s">
        <v>28</v>
      </c>
      <c r="H160" s="5">
        <v>0</v>
      </c>
      <c r="I160" s="27" t="s">
        <v>28</v>
      </c>
      <c r="J160" s="7"/>
      <c r="K160" s="7"/>
      <c r="L160" s="27"/>
      <c r="M160" s="7"/>
      <c r="N160" s="7"/>
      <c r="O160" s="7"/>
    </row>
    <row r="161" spans="1:16" s="1" customFormat="1" ht="10.5" hidden="1" customHeight="1">
      <c r="A161" s="207"/>
      <c r="B161" s="164" t="s">
        <v>25</v>
      </c>
      <c r="C161" s="174" t="s">
        <v>27</v>
      </c>
      <c r="D161" s="6" t="s">
        <v>17</v>
      </c>
      <c r="E161" s="5"/>
      <c r="F161" s="5"/>
      <c r="G161" s="5">
        <f t="shared" si="31"/>
        <v>0</v>
      </c>
      <c r="H161" s="5"/>
      <c r="I161" s="27" t="e">
        <f>H161/F161*100</f>
        <v>#DIV/0!</v>
      </c>
      <c r="J161" s="7"/>
      <c r="K161" s="7"/>
      <c r="L161" s="27"/>
      <c r="M161" s="7"/>
      <c r="N161" s="7"/>
      <c r="O161" s="7"/>
    </row>
    <row r="162" spans="1:16" s="1" customFormat="1" ht="22.5" hidden="1">
      <c r="A162" s="207"/>
      <c r="B162" s="165"/>
      <c r="C162" s="175"/>
      <c r="D162" s="6" t="s">
        <v>19</v>
      </c>
      <c r="E162" s="5"/>
      <c r="F162" s="5"/>
      <c r="G162" s="5">
        <f t="shared" si="31"/>
        <v>0</v>
      </c>
      <c r="H162" s="5"/>
      <c r="I162" s="27"/>
      <c r="J162" s="7"/>
      <c r="K162" s="7"/>
      <c r="L162" s="27"/>
      <c r="M162" s="7"/>
      <c r="N162" s="7"/>
      <c r="O162" s="7"/>
    </row>
    <row r="163" spans="1:16" s="1" customFormat="1" ht="22.5" hidden="1">
      <c r="A163" s="207"/>
      <c r="B163" s="165"/>
      <c r="C163" s="175"/>
      <c r="D163" s="6" t="s">
        <v>18</v>
      </c>
      <c r="E163" s="5"/>
      <c r="F163" s="5"/>
      <c r="G163" s="5">
        <f t="shared" si="31"/>
        <v>0</v>
      </c>
      <c r="H163" s="5"/>
      <c r="I163" s="27"/>
      <c r="J163" s="7"/>
      <c r="K163" s="7"/>
      <c r="L163" s="27"/>
      <c r="M163" s="7"/>
      <c r="N163" s="7"/>
      <c r="O163" s="7"/>
    </row>
    <row r="164" spans="1:16" s="1" customFormat="1" ht="22.5" hidden="1">
      <c r="A164" s="207"/>
      <c r="B164" s="165"/>
      <c r="C164" s="175"/>
      <c r="D164" s="6" t="s">
        <v>22</v>
      </c>
      <c r="E164" s="5"/>
      <c r="F164" s="5"/>
      <c r="G164" s="5">
        <f t="shared" si="31"/>
        <v>0</v>
      </c>
      <c r="H164" s="5"/>
      <c r="I164" s="27" t="e">
        <f t="shared" ref="I164" si="34">H164/F164*100</f>
        <v>#DIV/0!</v>
      </c>
      <c r="J164" s="7"/>
      <c r="K164" s="7"/>
      <c r="L164" s="27"/>
      <c r="M164" s="7"/>
      <c r="N164" s="7"/>
      <c r="O164" s="7"/>
    </row>
    <row r="165" spans="1:16" s="1" customFormat="1" ht="15" hidden="1" customHeight="1">
      <c r="A165" s="207"/>
      <c r="B165" s="164" t="s">
        <v>20</v>
      </c>
      <c r="C165" s="174" t="s">
        <v>27</v>
      </c>
      <c r="D165" s="8" t="s">
        <v>17</v>
      </c>
      <c r="E165" s="5"/>
      <c r="F165" s="5"/>
      <c r="G165" s="5">
        <f t="shared" si="31"/>
        <v>0</v>
      </c>
      <c r="H165" s="5"/>
      <c r="I165" s="27" t="e">
        <f>H165/F165*100</f>
        <v>#DIV/0!</v>
      </c>
      <c r="J165" s="7"/>
      <c r="K165" s="7"/>
      <c r="L165" s="27"/>
      <c r="M165" s="7"/>
      <c r="N165" s="7"/>
      <c r="O165" s="7"/>
    </row>
    <row r="166" spans="1:16" s="1" customFormat="1" ht="22.5" hidden="1">
      <c r="A166" s="207"/>
      <c r="B166" s="165"/>
      <c r="C166" s="175"/>
      <c r="D166" s="6" t="s">
        <v>19</v>
      </c>
      <c r="E166" s="5"/>
      <c r="F166" s="5"/>
      <c r="G166" s="5">
        <f t="shared" si="31"/>
        <v>0</v>
      </c>
      <c r="H166" s="5"/>
      <c r="I166" s="27" t="e">
        <f t="shared" ref="I166:I167" si="35">H166/F166*100</f>
        <v>#DIV/0!</v>
      </c>
      <c r="J166" s="7"/>
      <c r="K166" s="7"/>
      <c r="L166" s="27"/>
      <c r="M166" s="7"/>
      <c r="N166" s="7"/>
      <c r="O166" s="7"/>
    </row>
    <row r="167" spans="1:16" s="1" customFormat="1" ht="22.5" hidden="1">
      <c r="A167" s="207"/>
      <c r="B167" s="165"/>
      <c r="C167" s="175"/>
      <c r="D167" s="6" t="s">
        <v>18</v>
      </c>
      <c r="E167" s="5"/>
      <c r="F167" s="5"/>
      <c r="G167" s="5">
        <f t="shared" si="31"/>
        <v>0</v>
      </c>
      <c r="H167" s="5"/>
      <c r="I167" s="27" t="e">
        <f t="shared" si="35"/>
        <v>#DIV/0!</v>
      </c>
      <c r="J167" s="7"/>
      <c r="K167" s="7"/>
      <c r="L167" s="27"/>
      <c r="M167" s="7"/>
      <c r="N167" s="7"/>
      <c r="O167" s="7"/>
    </row>
    <row r="168" spans="1:16" s="1" customFormat="1" ht="30.75" hidden="1" customHeight="1">
      <c r="A168" s="207"/>
      <c r="B168" s="165"/>
      <c r="C168" s="175"/>
      <c r="D168" s="6" t="s">
        <v>22</v>
      </c>
      <c r="E168" s="5"/>
      <c r="F168" s="5"/>
      <c r="G168" s="5">
        <f t="shared" si="31"/>
        <v>0</v>
      </c>
      <c r="H168" s="5"/>
      <c r="I168" s="27" t="e">
        <f>H168/F168*100</f>
        <v>#DIV/0!</v>
      </c>
      <c r="J168" s="7"/>
      <c r="K168" s="7"/>
      <c r="L168" s="27"/>
      <c r="M168" s="7"/>
      <c r="N168" s="7"/>
      <c r="O168" s="7"/>
    </row>
    <row r="169" spans="1:16" s="1" customFormat="1" ht="12.75" hidden="1" customHeight="1">
      <c r="A169" s="207"/>
      <c r="B169" s="164" t="s">
        <v>21</v>
      </c>
      <c r="C169" s="174" t="s">
        <v>27</v>
      </c>
      <c r="D169" s="6" t="s">
        <v>17</v>
      </c>
      <c r="E169" s="5"/>
      <c r="F169" s="5"/>
      <c r="G169" s="5">
        <f t="shared" si="31"/>
        <v>0</v>
      </c>
      <c r="H169" s="5"/>
      <c r="I169" s="27" t="e">
        <f>H169/F169*100</f>
        <v>#DIV/0!</v>
      </c>
      <c r="J169" s="7"/>
      <c r="K169" s="7"/>
      <c r="L169" s="27"/>
      <c r="M169" s="7"/>
      <c r="N169" s="7"/>
      <c r="O169" s="7"/>
    </row>
    <row r="170" spans="1:16" s="1" customFormat="1" ht="22.5" hidden="1">
      <c r="A170" s="207"/>
      <c r="B170" s="165"/>
      <c r="C170" s="175"/>
      <c r="D170" s="6" t="s">
        <v>19</v>
      </c>
      <c r="E170" s="5"/>
      <c r="F170" s="5"/>
      <c r="G170" s="5">
        <f t="shared" si="31"/>
        <v>0</v>
      </c>
      <c r="H170" s="5"/>
      <c r="I170" s="27"/>
      <c r="J170" s="7"/>
      <c r="K170" s="7"/>
      <c r="L170" s="27"/>
      <c r="M170" s="7"/>
      <c r="N170" s="7"/>
      <c r="O170" s="7"/>
    </row>
    <row r="171" spans="1:16" s="1" customFormat="1" ht="22.5" hidden="1">
      <c r="A171" s="207"/>
      <c r="B171" s="165"/>
      <c r="C171" s="175"/>
      <c r="D171" s="6" t="s">
        <v>18</v>
      </c>
      <c r="E171" s="5"/>
      <c r="F171" s="5"/>
      <c r="G171" s="5">
        <f t="shared" si="31"/>
        <v>0</v>
      </c>
      <c r="H171" s="5"/>
      <c r="I171" s="27"/>
      <c r="J171" s="7"/>
      <c r="K171" s="7"/>
      <c r="L171" s="27"/>
      <c r="M171" s="7"/>
      <c r="N171" s="7"/>
      <c r="O171" s="7"/>
    </row>
    <row r="172" spans="1:16" s="1" customFormat="1" ht="3.75" hidden="1" customHeight="1">
      <c r="A172" s="207"/>
      <c r="B172" s="165"/>
      <c r="C172" s="175"/>
      <c r="D172" s="6" t="s">
        <v>22</v>
      </c>
      <c r="E172" s="5"/>
      <c r="F172" s="5"/>
      <c r="G172" s="5">
        <f t="shared" si="31"/>
        <v>0</v>
      </c>
      <c r="H172" s="5"/>
      <c r="I172" s="27" t="e">
        <f t="shared" ref="I172" si="36">H172/F172*100</f>
        <v>#DIV/0!</v>
      </c>
      <c r="J172" s="7"/>
      <c r="K172" s="7"/>
      <c r="L172" s="27"/>
      <c r="M172" s="7"/>
      <c r="N172" s="7"/>
      <c r="O172" s="7"/>
    </row>
    <row r="173" spans="1:16" ht="22.5" hidden="1" customHeight="1">
      <c r="B173" s="31"/>
      <c r="C173" s="31"/>
      <c r="D173" s="31"/>
      <c r="E173" s="107"/>
      <c r="F173" s="107"/>
      <c r="G173" s="107"/>
      <c r="H173" s="152"/>
      <c r="I173" s="152"/>
      <c r="J173" s="152"/>
      <c r="K173" s="152"/>
      <c r="L173" s="152"/>
      <c r="M173" s="152"/>
      <c r="N173" s="152"/>
      <c r="O173" s="31"/>
      <c r="P173" s="1"/>
    </row>
    <row r="174" spans="1:16" ht="22.5" hidden="1" customHeight="1">
      <c r="B174" s="31"/>
      <c r="C174" s="31"/>
      <c r="D174" s="31"/>
      <c r="E174" s="107"/>
      <c r="F174" s="107"/>
      <c r="G174" s="107"/>
      <c r="H174" s="152"/>
      <c r="I174" s="152"/>
      <c r="J174" s="152"/>
      <c r="K174" s="152"/>
      <c r="L174" s="152"/>
      <c r="M174" s="152"/>
      <c r="N174" s="152"/>
      <c r="O174" s="31"/>
      <c r="P174" s="1"/>
    </row>
    <row r="175" spans="1:16" hidden="1">
      <c r="B175" s="31"/>
      <c r="C175" s="31"/>
      <c r="D175" s="31"/>
      <c r="E175" s="107"/>
      <c r="F175" s="107"/>
      <c r="G175" s="107"/>
      <c r="H175" s="152"/>
      <c r="I175" s="152"/>
      <c r="J175" s="152"/>
      <c r="K175" s="152"/>
      <c r="L175" s="152"/>
      <c r="M175" s="152"/>
      <c r="N175" s="152"/>
      <c r="O175" s="31"/>
      <c r="P175" s="1"/>
    </row>
    <row r="176" spans="1:16" hidden="1">
      <c r="B176" s="31"/>
      <c r="C176" s="31"/>
      <c r="D176" s="31"/>
      <c r="E176" s="107"/>
      <c r="F176" s="107"/>
      <c r="G176" s="107"/>
      <c r="H176" s="152"/>
      <c r="I176" s="152"/>
      <c r="J176" s="152"/>
      <c r="K176" s="152"/>
      <c r="L176" s="152"/>
      <c r="M176" s="152"/>
      <c r="N176" s="152"/>
      <c r="O176" s="31"/>
      <c r="P176" s="1"/>
    </row>
    <row r="177" spans="1:16" hidden="1">
      <c r="B177" s="31"/>
      <c r="C177" s="31"/>
      <c r="D177" s="31"/>
      <c r="E177" s="107"/>
      <c r="F177" s="107"/>
      <c r="G177" s="107"/>
      <c r="H177" s="152"/>
      <c r="I177" s="152"/>
      <c r="J177" s="152"/>
      <c r="K177" s="152"/>
      <c r="L177" s="152"/>
      <c r="M177" s="152"/>
      <c r="N177" s="152"/>
      <c r="O177" s="31"/>
      <c r="P177" s="1"/>
    </row>
    <row r="178" spans="1:16" hidden="1">
      <c r="B178" s="9"/>
      <c r="C178" s="10"/>
      <c r="D178" s="1"/>
      <c r="E178" s="23"/>
      <c r="F178" s="23"/>
      <c r="G178" s="23"/>
      <c r="H178" s="19"/>
      <c r="I178" s="19"/>
      <c r="J178" s="19"/>
      <c r="K178" s="19"/>
      <c r="L178" s="19"/>
      <c r="M178" s="19"/>
      <c r="N178" s="19"/>
      <c r="O178" s="1"/>
      <c r="P178" s="1"/>
    </row>
    <row r="179" spans="1:16" hidden="1">
      <c r="B179" s="9"/>
      <c r="C179" s="10"/>
      <c r="D179" s="1"/>
      <c r="E179" s="24"/>
      <c r="F179" s="24"/>
      <c r="G179" s="24"/>
      <c r="H179" s="20"/>
      <c r="I179" s="19"/>
      <c r="J179" s="19"/>
      <c r="K179" s="19"/>
      <c r="L179" s="19"/>
      <c r="M179" s="19"/>
      <c r="N179" s="19"/>
      <c r="O179" s="1"/>
      <c r="P179" s="1"/>
    </row>
    <row r="180" spans="1:16" ht="36">
      <c r="A180" s="2"/>
      <c r="B180" s="153" t="s">
        <v>13</v>
      </c>
      <c r="C180" s="154" t="s">
        <v>9</v>
      </c>
      <c r="D180" s="155"/>
      <c r="E180" s="156">
        <f>E153+E149+E145+E137+E129+E114+E107+E96+E86+E74+E66+E63+E61+E57+E42+E22+E6+E90+E118</f>
        <v>451483.49599999993</v>
      </c>
      <c r="F180" s="156">
        <f>F153+F149+F145+F137+F129+F114+F107+F96+F86+F74+F66+F63+F61+F57+F42+F22+F6+F90+F118</f>
        <v>600965.37099999993</v>
      </c>
      <c r="G180" s="157">
        <f t="shared" ref="G180" si="37">F180-E180</f>
        <v>149481.875</v>
      </c>
      <c r="H180" s="156">
        <f>H153+H149+H145+H137+H129+H114+H107+H96+H86+H74+H66+H63+H61+H57+H42+H22+H6+H90+H118</f>
        <v>593135.20743000007</v>
      </c>
      <c r="I180" s="113">
        <f t="shared" ref="I180:I184" si="38">H180/F180*100</f>
        <v>98.697069091190642</v>
      </c>
      <c r="J180" s="156">
        <f>J153+J149+J145+J137+J129+J114+J107+J96+J86+J74+J66+J63+J61+J57+J42+J22+J6+J90+J118</f>
        <v>169</v>
      </c>
      <c r="K180" s="156">
        <f>K153+K149+K145+K137+K129+K114+K107+K96+K86+K74+K66+K63+K61+K57+K42+K22+K6+K90+K118</f>
        <v>160</v>
      </c>
      <c r="L180" s="73">
        <f>K180/J180*100</f>
        <v>94.674556213017752</v>
      </c>
      <c r="M180" s="156">
        <f>M153+M149+M145+M137+M129+M114+M107+M96+M86+M74+M66+M63+M61+M57+M42+M22+M6+M90+M118</f>
        <v>70</v>
      </c>
      <c r="N180" s="156">
        <f>N153+N149+N145+N137+N129+N114+N107+N96+N86+N74+N66+N63+N61+N57+N42+N22+N6+N90+N118</f>
        <v>69</v>
      </c>
      <c r="O180" s="31"/>
      <c r="P180" s="1"/>
    </row>
    <row r="181" spans="1:16" ht="15.75">
      <c r="A181" s="33"/>
      <c r="B181" s="158" t="s">
        <v>10</v>
      </c>
      <c r="C181" s="6" t="s">
        <v>9</v>
      </c>
      <c r="D181" s="129"/>
      <c r="E181" s="149">
        <f>E138+E154</f>
        <v>2746.5410000000002</v>
      </c>
      <c r="F181" s="149">
        <f>F138+F154</f>
        <v>17076.948</v>
      </c>
      <c r="G181" s="159">
        <f>F181-E181</f>
        <v>14330.406999999999</v>
      </c>
      <c r="H181" s="149">
        <f>H138+H154</f>
        <v>16741.581000000002</v>
      </c>
      <c r="I181" s="150">
        <f t="shared" si="38"/>
        <v>98.036142055360258</v>
      </c>
      <c r="J181" s="31"/>
      <c r="K181" s="160"/>
      <c r="L181" s="161"/>
      <c r="M181" s="31"/>
      <c r="N181" s="31"/>
      <c r="O181" s="32"/>
      <c r="P181" s="1"/>
    </row>
    <row r="182" spans="1:16" ht="15.75">
      <c r="A182" s="33"/>
      <c r="B182" s="158" t="s">
        <v>11</v>
      </c>
      <c r="C182" s="6" t="s">
        <v>9</v>
      </c>
      <c r="D182" s="129"/>
      <c r="E182" s="48">
        <f>E8+E24+E44+E62+E64+E68+E76+E91+E97+E108+E119+E139</f>
        <v>264296.29799999995</v>
      </c>
      <c r="F182" s="48">
        <f>F8+F24+F44+F62+F64+F68+F76+F91+F97+F108+F119+F139</f>
        <v>372522.29900000006</v>
      </c>
      <c r="G182" s="48">
        <f>G8+G24+G44+G62+G64+G68+G76+G91+G97+G108+G119+G139</f>
        <v>108226.00100000002</v>
      </c>
      <c r="H182" s="48">
        <f>H8+H24+H44+H62+H64+H68+H76+H91+H97+H108+H119+H139</f>
        <v>372250.81044000003</v>
      </c>
      <c r="I182" s="114">
        <f t="shared" si="38"/>
        <v>99.927121527830991</v>
      </c>
      <c r="J182" s="31"/>
      <c r="K182" s="31"/>
      <c r="L182" s="161"/>
      <c r="M182" s="31"/>
      <c r="N182" s="31"/>
      <c r="O182" s="32"/>
      <c r="P182" s="1"/>
    </row>
    <row r="183" spans="1:16" ht="24">
      <c r="A183" s="33"/>
      <c r="B183" s="158" t="s">
        <v>102</v>
      </c>
      <c r="C183" s="6" t="s">
        <v>9</v>
      </c>
      <c r="D183" s="129"/>
      <c r="E183" s="105">
        <f>E9+E25+E45+E58+E65+E69+E77+E87+E92+E98+E109+E115+E120+E130+E140+E146+E150</f>
        <v>184340.65700000001</v>
      </c>
      <c r="F183" s="105">
        <f>F9+F25+F45+F58+F65+F69+F77+F87+F92+F98+F109+F115+F120+F130+F140+F146+F150</f>
        <v>211116.12400000004</v>
      </c>
      <c r="G183" s="162">
        <f t="shared" ref="G183:G184" si="39">F183-E183</f>
        <v>26775.467000000033</v>
      </c>
      <c r="H183" s="105">
        <f>H9+H25+H45+H58+H65+H69+H77+H87+H92+H98+H109+H115+H120+H130+H140+H146+H150</f>
        <v>203892.81599000003</v>
      </c>
      <c r="I183" s="115">
        <f t="shared" si="38"/>
        <v>96.578514291973264</v>
      </c>
      <c r="J183" s="31"/>
      <c r="K183" s="31"/>
      <c r="L183" s="161"/>
      <c r="M183" s="31"/>
      <c r="N183" s="31"/>
      <c r="O183" s="32"/>
      <c r="P183" s="1"/>
    </row>
    <row r="184" spans="1:16" ht="17.25" customHeight="1">
      <c r="A184" s="34"/>
      <c r="B184" s="158" t="s">
        <v>12</v>
      </c>
      <c r="C184" s="6" t="s">
        <v>9</v>
      </c>
      <c r="D184" s="129"/>
      <c r="E184" s="117">
        <f>E36+E99</f>
        <v>100</v>
      </c>
      <c r="F184" s="117">
        <f>F36+F99</f>
        <v>250</v>
      </c>
      <c r="G184" s="163">
        <f t="shared" si="39"/>
        <v>150</v>
      </c>
      <c r="H184" s="117">
        <f>H36+H99</f>
        <v>250</v>
      </c>
      <c r="I184" s="118">
        <f t="shared" si="38"/>
        <v>100</v>
      </c>
      <c r="J184" s="31"/>
      <c r="K184" s="31"/>
      <c r="L184" s="161"/>
      <c r="M184" s="31"/>
      <c r="N184" s="31"/>
      <c r="O184" s="32"/>
      <c r="P184" s="1"/>
    </row>
    <row r="186" spans="1:16">
      <c r="E186" s="38">
        <f>E181+E182+E183+E184</f>
        <v>451483.49599999998</v>
      </c>
      <c r="F186" s="38">
        <f>F181+F182+F183+F184</f>
        <v>600965.37100000004</v>
      </c>
      <c r="G186" s="38"/>
      <c r="H186" s="38">
        <f>H181+H182+H183+H184</f>
        <v>593135.20743000007</v>
      </c>
    </row>
    <row r="187" spans="1:16">
      <c r="H187" s="38"/>
    </row>
  </sheetData>
  <mergeCells count="151">
    <mergeCell ref="O145:O146"/>
    <mergeCell ref="O90:O92"/>
    <mergeCell ref="O153:O154"/>
    <mergeCell ref="C100:C102"/>
    <mergeCell ref="B103:B104"/>
    <mergeCell ref="C103:C104"/>
    <mergeCell ref="O107:O109"/>
    <mergeCell ref="O114:O115"/>
    <mergeCell ref="O118:O120"/>
    <mergeCell ref="C121:C124"/>
    <mergeCell ref="B141:B144"/>
    <mergeCell ref="C141:C144"/>
    <mergeCell ref="O137:O140"/>
    <mergeCell ref="B149:B150"/>
    <mergeCell ref="B112:B113"/>
    <mergeCell ref="O149:O150"/>
    <mergeCell ref="C149:C150"/>
    <mergeCell ref="B151:B152"/>
    <mergeCell ref="C151:C152"/>
    <mergeCell ref="O129:O130"/>
    <mergeCell ref="B96:B99"/>
    <mergeCell ref="C96:C99"/>
    <mergeCell ref="O86:O87"/>
    <mergeCell ref="O74:O77"/>
    <mergeCell ref="C93:C95"/>
    <mergeCell ref="C114:C115"/>
    <mergeCell ref="B121:B124"/>
    <mergeCell ref="B125:B128"/>
    <mergeCell ref="C107:C109"/>
    <mergeCell ref="O96:O98"/>
    <mergeCell ref="B114:B115"/>
    <mergeCell ref="B105:B106"/>
    <mergeCell ref="B78:B80"/>
    <mergeCell ref="C78:C80"/>
    <mergeCell ref="B81:B82"/>
    <mergeCell ref="C105:C106"/>
    <mergeCell ref="B110:B111"/>
    <mergeCell ref="C110:C111"/>
    <mergeCell ref="C112:C113"/>
    <mergeCell ref="C86:C87"/>
    <mergeCell ref="C83:C85"/>
    <mergeCell ref="B74:B77"/>
    <mergeCell ref="A153:A172"/>
    <mergeCell ref="B165:B168"/>
    <mergeCell ref="C165:C168"/>
    <mergeCell ref="B169:B172"/>
    <mergeCell ref="C169:C172"/>
    <mergeCell ref="B155:B156"/>
    <mergeCell ref="C155:C156"/>
    <mergeCell ref="B153:B154"/>
    <mergeCell ref="B145:B146"/>
    <mergeCell ref="C145:C146"/>
    <mergeCell ref="B147:B148"/>
    <mergeCell ref="C147:C148"/>
    <mergeCell ref="B157:B160"/>
    <mergeCell ref="C157:C160"/>
    <mergeCell ref="B161:B164"/>
    <mergeCell ref="C161:C164"/>
    <mergeCell ref="C153:C154"/>
    <mergeCell ref="A86:A89"/>
    <mergeCell ref="B88:B89"/>
    <mergeCell ref="C88:C89"/>
    <mergeCell ref="B86:B87"/>
    <mergeCell ref="A149:A152"/>
    <mergeCell ref="A96:A106"/>
    <mergeCell ref="B118:B120"/>
    <mergeCell ref="C118:C120"/>
    <mergeCell ref="B116:B117"/>
    <mergeCell ref="C116:C117"/>
    <mergeCell ref="A145:A148"/>
    <mergeCell ref="C137:C140"/>
    <mergeCell ref="A114:A117"/>
    <mergeCell ref="A137:A144"/>
    <mergeCell ref="B107:B109"/>
    <mergeCell ref="B90:B92"/>
    <mergeCell ref="B137:B140"/>
    <mergeCell ref="B131:B134"/>
    <mergeCell ref="C131:C134"/>
    <mergeCell ref="B135:B136"/>
    <mergeCell ref="C135:C136"/>
    <mergeCell ref="B129:B130"/>
    <mergeCell ref="C129:C130"/>
    <mergeCell ref="C125:C128"/>
    <mergeCell ref="A107:A113"/>
    <mergeCell ref="A118:A128"/>
    <mergeCell ref="A90:A95"/>
    <mergeCell ref="B100:B102"/>
    <mergeCell ref="A129:A136"/>
    <mergeCell ref="C90:C92"/>
    <mergeCell ref="B93:B95"/>
    <mergeCell ref="O22:O25"/>
    <mergeCell ref="O42:O45"/>
    <mergeCell ref="A42:A56"/>
    <mergeCell ref="B22:B26"/>
    <mergeCell ref="C22:C26"/>
    <mergeCell ref="B32:B36"/>
    <mergeCell ref="C32:C36"/>
    <mergeCell ref="B71:B73"/>
    <mergeCell ref="C71:C73"/>
    <mergeCell ref="B66:B70"/>
    <mergeCell ref="C66:C70"/>
    <mergeCell ref="B57:B58"/>
    <mergeCell ref="B61:B62"/>
    <mergeCell ref="C61:C62"/>
    <mergeCell ref="C37:C41"/>
    <mergeCell ref="B59:B60"/>
    <mergeCell ref="C59:C60"/>
    <mergeCell ref="B54:B56"/>
    <mergeCell ref="O57:O58"/>
    <mergeCell ref="O66:O70"/>
    <mergeCell ref="A1:O1"/>
    <mergeCell ref="B6:B9"/>
    <mergeCell ref="B3:B4"/>
    <mergeCell ref="C3:C4"/>
    <mergeCell ref="E3:I3"/>
    <mergeCell ref="A3:A4"/>
    <mergeCell ref="J3:L3"/>
    <mergeCell ref="M3:N3"/>
    <mergeCell ref="C6:C9"/>
    <mergeCell ref="D3:D4"/>
    <mergeCell ref="A6:A21"/>
    <mergeCell ref="B14:B17"/>
    <mergeCell ref="C14:C17"/>
    <mergeCell ref="C18:C21"/>
    <mergeCell ref="O6:O9"/>
    <mergeCell ref="C10:C13"/>
    <mergeCell ref="B10:B13"/>
    <mergeCell ref="B18:B21"/>
    <mergeCell ref="O3:O4"/>
    <mergeCell ref="A22:A41"/>
    <mergeCell ref="C42:C45"/>
    <mergeCell ref="A66:A73"/>
    <mergeCell ref="A74:A85"/>
    <mergeCell ref="C74:C77"/>
    <mergeCell ref="C81:C82"/>
    <mergeCell ref="B83:B85"/>
    <mergeCell ref="B27:B31"/>
    <mergeCell ref="C27:C31"/>
    <mergeCell ref="B42:B45"/>
    <mergeCell ref="B37:B41"/>
    <mergeCell ref="A61:A62"/>
    <mergeCell ref="A57:A60"/>
    <mergeCell ref="C54:C56"/>
    <mergeCell ref="C46:C49"/>
    <mergeCell ref="B63:B65"/>
    <mergeCell ref="C63:C65"/>
    <mergeCell ref="O63:O65"/>
    <mergeCell ref="C57:C58"/>
    <mergeCell ref="B46:B49"/>
    <mergeCell ref="B50:B53"/>
    <mergeCell ref="C50:C53"/>
  </mergeCells>
  <pageMargins left="0.19685039370078741" right="0.15748031496062992" top="0.55118110236220474" bottom="0.39370078740157483" header="0.35433070866141736" footer="0.31496062992125984"/>
  <pageSetup paperSize="9" scale="91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test</cp:lastModifiedBy>
  <cp:lastPrinted>2020-04-21T09:47:24Z</cp:lastPrinted>
  <dcterms:created xsi:type="dcterms:W3CDTF">2016-01-25T11:04:51Z</dcterms:created>
  <dcterms:modified xsi:type="dcterms:W3CDTF">2020-04-22T06:16:46Z</dcterms:modified>
</cp:coreProperties>
</file>