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" windowWidth="15180" windowHeight="8580"/>
  </bookViews>
  <sheets>
    <sheet name="Лист3" sheetId="43" r:id="rId1"/>
  </sheets>
  <calcPr calcId="144525"/>
</workbook>
</file>

<file path=xl/calcChain.xml><?xml version="1.0" encoding="utf-8"?>
<calcChain xmlns="http://schemas.openxmlformats.org/spreadsheetml/2006/main">
  <c r="M21" i="43" l="1"/>
  <c r="H18" i="43"/>
  <c r="H20" i="43"/>
  <c r="V13" i="43"/>
  <c r="AA24" i="43"/>
  <c r="H24" i="43" s="1"/>
  <c r="AA23" i="43"/>
  <c r="H23" i="43" s="1"/>
  <c r="AA22" i="43"/>
  <c r="H22" i="43" s="1"/>
  <c r="AA21" i="43"/>
  <c r="AA20" i="43"/>
  <c r="AA19" i="43"/>
  <c r="H19" i="43" s="1"/>
  <c r="AA18" i="43"/>
  <c r="AA17" i="43"/>
  <c r="H17" i="43" s="1"/>
  <c r="AA16" i="43"/>
  <c r="H16" i="43" s="1"/>
  <c r="AA15" i="43"/>
  <c r="H15" i="43" s="1"/>
  <c r="AA14" i="43"/>
  <c r="H14" i="43" s="1"/>
  <c r="Z13" i="43"/>
  <c r="Y13" i="43"/>
  <c r="X13" i="43"/>
  <c r="W13" i="43"/>
  <c r="U13" i="43"/>
  <c r="T13" i="43"/>
  <c r="S13" i="43"/>
  <c r="R13" i="43"/>
  <c r="Q13" i="43"/>
  <c r="P13" i="43"/>
  <c r="O13" i="43"/>
  <c r="N13" i="43"/>
  <c r="L13" i="43"/>
  <c r="K13" i="43"/>
  <c r="G13" i="43"/>
  <c r="D13" i="43"/>
  <c r="C13" i="43"/>
  <c r="J23" i="43" s="1"/>
  <c r="I23" i="43" s="1"/>
  <c r="H21" i="43" l="1"/>
  <c r="M13" i="43"/>
  <c r="AA13" i="43"/>
  <c r="F23" i="43"/>
  <c r="J14" i="43"/>
  <c r="I14" i="43" s="1"/>
  <c r="J16" i="43"/>
  <c r="I16" i="43" s="1"/>
  <c r="J18" i="43"/>
  <c r="I18" i="43" s="1"/>
  <c r="J20" i="43"/>
  <c r="I20" i="43" s="1"/>
  <c r="J22" i="43"/>
  <c r="I22" i="43" s="1"/>
  <c r="J24" i="43"/>
  <c r="I24" i="43" s="1"/>
  <c r="J15" i="43"/>
  <c r="I15" i="43" s="1"/>
  <c r="J17" i="43"/>
  <c r="I17" i="43" s="1"/>
  <c r="J19" i="43"/>
  <c r="I19" i="43" s="1"/>
  <c r="J21" i="43"/>
  <c r="I21" i="43" s="1"/>
  <c r="F21" i="43" l="1"/>
  <c r="E21" i="43" s="1"/>
  <c r="F19" i="43"/>
  <c r="E19" i="43" s="1"/>
  <c r="F17" i="43"/>
  <c r="E17" i="43" s="1"/>
  <c r="F15" i="43"/>
  <c r="E15" i="43" s="1"/>
  <c r="F24" i="43"/>
  <c r="E24" i="43" s="1"/>
  <c r="F22" i="43"/>
  <c r="E22" i="43" s="1"/>
  <c r="F20" i="43"/>
  <c r="E20" i="43" s="1"/>
  <c r="F18" i="43"/>
  <c r="E18" i="43" s="1"/>
  <c r="F16" i="43"/>
  <c r="E16" i="43" s="1"/>
  <c r="F14" i="43"/>
  <c r="J13" i="43"/>
  <c r="H13" i="43"/>
  <c r="E23" i="43"/>
  <c r="F13" i="43" l="1"/>
  <c r="E14" i="43"/>
  <c r="E13" i="43" s="1"/>
  <c r="I13" i="43"/>
</calcChain>
</file>

<file path=xl/sharedStrings.xml><?xml version="1.0" encoding="utf-8"?>
<sst xmlns="http://schemas.openxmlformats.org/spreadsheetml/2006/main" count="60" uniqueCount="60">
  <si>
    <t>Местные бюджеты</t>
  </si>
  <si>
    <t>№      п/п</t>
  </si>
  <si>
    <t>1</t>
  </si>
  <si>
    <t>Площадь поселения (кв.км.) (Пл)</t>
  </si>
  <si>
    <t>Итого по полномочию</t>
  </si>
  <si>
    <t>ИТОГО по софинансированию ФЦП и ОЦП</t>
  </si>
  <si>
    <t>ИТОГО поматериальным затратам</t>
  </si>
  <si>
    <t>Глушковский</t>
  </si>
  <si>
    <t>1.</t>
  </si>
  <si>
    <t>2.</t>
  </si>
  <si>
    <t>3.</t>
  </si>
  <si>
    <t>4.</t>
  </si>
  <si>
    <t>5.</t>
  </si>
  <si>
    <t>Алексеевский с/с</t>
  </si>
  <si>
    <t>Веселовский с/с</t>
  </si>
  <si>
    <t>Званновский с/с</t>
  </si>
  <si>
    <t>Карыжский с/с</t>
  </si>
  <si>
    <t>Кобыльский с/с</t>
  </si>
  <si>
    <t>6.</t>
  </si>
  <si>
    <t>7.</t>
  </si>
  <si>
    <t>8.</t>
  </si>
  <si>
    <t>9.</t>
  </si>
  <si>
    <t>10.</t>
  </si>
  <si>
    <t>11.</t>
  </si>
  <si>
    <t>Коровяковский с/с</t>
  </si>
  <si>
    <t>Кульбакинский с/с</t>
  </si>
  <si>
    <t>Марковский с/с</t>
  </si>
  <si>
    <t>Нижнемордокский с/с</t>
  </si>
  <si>
    <t>Сухиновский с/с</t>
  </si>
  <si>
    <t>Приложение №2</t>
  </si>
  <si>
    <t xml:space="preserve">к Решению Представительного Собрания  Глушковского района Курской </t>
  </si>
  <si>
    <t xml:space="preserve"> области "Об утверждении методики определения объема межбюджетных трансфертов,</t>
  </si>
  <si>
    <t xml:space="preserve">Курской области  бюджетам сельских поселений  Глушковского района  Курской </t>
  </si>
  <si>
    <t>области на осуществление переданных полномочий по решению вопросов</t>
  </si>
  <si>
    <t xml:space="preserve"> ФЦП "Устойчивое развитие сельских территорий на 2014-2017 годы и на период до 2020 г" ср-ва федерального б-та</t>
  </si>
  <si>
    <t>ФЦП "Устойчивое развитие сельских территорий на 2014-2017 годы и на период до 2020 г" ср-ва областного б-та</t>
  </si>
  <si>
    <t>П-Лежачанский с/с</t>
  </si>
  <si>
    <t>ИТОГО по переданные по служащему 0113 77 2 00 П1490</t>
  </si>
  <si>
    <t xml:space="preserve"> Мун. прог. Глушк. Р-на КО  "Обеспечение доступным и комфортным жильем  и коммунальными услугами в КО" срва района на оформление в собственность  сетей газоснабжения  0502 072 03 П1417</t>
  </si>
  <si>
    <t xml:space="preserve"> Мун. прог. Глушк. Р-на КО  "Обеспечение доступным и комфортным жильем  и коммунальными услугами в КО" срва района на технологическое подключение к газопроводам и  осущ. Технологического и экологического надзоров 0502 072 03 П1417</t>
  </si>
  <si>
    <t>матзатраты  водопровод 0502 072 03 П1417</t>
  </si>
  <si>
    <t xml:space="preserve"> Мун. прог. Глушк. Р-на КО  "Обеспечение доступным и комфортным жильем  и коммунальными услугами в КО" срва района на софинансирование строительства   сетей газоснабжения  низкого давления</t>
  </si>
  <si>
    <t xml:space="preserve"> Мун. прог. Глушк. Р-на КО  "Обеспечение доступным и комфортным жильем  и коммунальными услугами в КО" срва областной субсидии на софинансирование строительства   сетей газоснабжения  низкого давления</t>
  </si>
  <si>
    <t xml:space="preserve"> Мун. прог. Глушк. Р-на КО  "Обеспечение доступным и комфортным жильем  и коммунальными услугами в КО" срва  внебюджетных источников (население) на софинансирование строительства   сетей газоснабжения  низкого давления</t>
  </si>
  <si>
    <t>содержание специалиста (0,5 ставки) - 146,1 т.р.</t>
  </si>
  <si>
    <t>организация в границах поселения ремонтно-строительных работ систем газоснабжения, водоснабжения населения, водоотведения.</t>
  </si>
  <si>
    <r>
      <t>Софинансирование ФЦП "</t>
    </r>
    <r>
      <rPr>
        <b/>
        <sz val="9"/>
        <rFont val="Times New Roman"/>
        <family val="1"/>
        <charset val="204"/>
      </rPr>
      <t xml:space="preserve">Устойчивое развитие сельских территорий на 2014-2017 годы и на период до 2020 </t>
    </r>
    <r>
      <rPr>
        <sz val="9"/>
        <rFont val="Times New Roman"/>
        <family val="1"/>
        <charset val="204"/>
      </rPr>
      <t>г" ср-ва района 0502 16 1  01 S 5670, без софинансирования   0502 16 1 01 П1417</t>
    </r>
  </si>
  <si>
    <t xml:space="preserve"> предоставляемых в 2019 году из бюджета муниципального района "Глушковский район"</t>
  </si>
  <si>
    <t>Численность населения на 01.01.19г. (чел.) (Н)</t>
  </si>
  <si>
    <t>Корректировка генпланов и ПЗЗ</t>
  </si>
  <si>
    <t>Кординирование границ МО, выполнение работ  по подгнотовке планов для установления границ населенных пунктов  ( счредства района)</t>
  </si>
  <si>
    <t>Кординирование границ МО, выполнение работ  по подгнотовке планов для установления границ населенных пунктов  ( счредства областного бюджета)</t>
  </si>
  <si>
    <t>Кординирование  территориальных зон мунимципальных образовавний Глушковского района</t>
  </si>
  <si>
    <t>Всего по полномочию</t>
  </si>
  <si>
    <t xml:space="preserve">ИТОГО по переданным  полномочиям </t>
  </si>
  <si>
    <t>утверждение генеральных планов  поселения, правил  землепользования и застройки, утверждение подготовленной на основе генеральных планов  поселения  документации по планировке территории, утверждение местных нормативов градостроительного проектирования поселений, работы по координированию границ муниципальных образований, населенных пунктов.</t>
  </si>
  <si>
    <t>Софинансирование п/п "Экология и чистая вода в КО" ОЦП "Воспроизводство и использование природных ресурсов, охрана окружающей среды в КО" ср-ва района 0502 061 01 S 2748</t>
  </si>
  <si>
    <t>п/п "Экология и чистая вода в КО" ОЦП "Воспроизводство и использование природных ресурсов, охрана окружающей среды в КО" ср-ва областной субсидии 0502 061 01 12748</t>
  </si>
  <si>
    <t>п/п "Экология и чистая вода в КО" ОЦП "Воспроизводство и использование природных ресурсов, охрана окружающей среды в КО" ср-ва  района  сверхсофинансирования на  стройконтроль и  эксперизы 0502 061 01 12748</t>
  </si>
  <si>
    <t xml:space="preserve">местного значеничя"  от " 30 "  июля  2020 года № 138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</si>
</sst>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 Cyr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2" fillId="0" borderId="0" xfId="1" applyNumberFormat="1" applyFont="1" applyBorder="1" applyAlignment="1"/>
    <xf numFmtId="0" fontId="3" fillId="0" borderId="0" xfId="0" applyFont="1" applyAlignment="1"/>
    <xf numFmtId="9" fontId="7" fillId="0" borderId="0" xfId="1" applyNumberFormat="1" applyFont="1" applyAlignment="1">
      <alignment horizontal="right"/>
    </xf>
    <xf numFmtId="0" fontId="8" fillId="0" borderId="0" xfId="0" applyFont="1"/>
    <xf numFmtId="3" fontId="2" fillId="0" borderId="1" xfId="1" applyNumberFormat="1" applyFont="1" applyFill="1" applyBorder="1" applyAlignment="1">
      <alignment horizontal="right"/>
    </xf>
    <xf numFmtId="49" fontId="4" fillId="3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left" vertical="center"/>
    </xf>
    <xf numFmtId="0" fontId="9" fillId="0" borderId="0" xfId="0" applyFont="1"/>
    <xf numFmtId="164" fontId="4" fillId="3" borderId="1" xfId="0" applyNumberFormat="1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left" vertical="center" wrapText="1"/>
    </xf>
    <xf numFmtId="2" fontId="7" fillId="0" borderId="0" xfId="1" applyNumberFormat="1" applyFont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2" fillId="0" borderId="1" xfId="1" applyNumberFormat="1" applyFont="1" applyFill="1" applyBorder="1" applyAlignment="1">
      <alignment horizontal="right"/>
    </xf>
    <xf numFmtId="165" fontId="8" fillId="0" borderId="0" xfId="0" applyNumberFormat="1" applyFont="1"/>
    <xf numFmtId="165" fontId="3" fillId="0" borderId="7" xfId="0" applyNumberFormat="1" applyFont="1" applyBorder="1" applyAlignment="1">
      <alignment horizontal="center"/>
    </xf>
    <xf numFmtId="0" fontId="8" fillId="6" borderId="0" xfId="0" applyFont="1" applyFill="1"/>
    <xf numFmtId="0" fontId="3" fillId="6" borderId="7" xfId="0" applyFont="1" applyFill="1" applyBorder="1" applyAlignment="1">
      <alignment horizontal="center"/>
    </xf>
    <xf numFmtId="0" fontId="8" fillId="0" borderId="0" xfId="0" applyFont="1" applyFill="1"/>
    <xf numFmtId="164" fontId="2" fillId="9" borderId="1" xfId="1" applyNumberFormat="1" applyFont="1" applyFill="1" applyBorder="1" applyAlignment="1">
      <alignment horizontal="left" vertical="center"/>
    </xf>
    <xf numFmtId="1" fontId="8" fillId="0" borderId="0" xfId="0" applyNumberFormat="1" applyFont="1"/>
    <xf numFmtId="1" fontId="3" fillId="0" borderId="0" xfId="0" applyNumberFormat="1" applyFont="1" applyAlignment="1"/>
    <xf numFmtId="1" fontId="11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7" xfId="0" applyNumberFormat="1" applyFont="1" applyBorder="1" applyAlignment="1"/>
    <xf numFmtId="1" fontId="7" fillId="0" borderId="0" xfId="1" applyNumberFormat="1" applyFont="1" applyAlignment="1">
      <alignment horizontal="right"/>
    </xf>
    <xf numFmtId="1" fontId="10" fillId="2" borderId="1" xfId="1" applyNumberFormat="1" applyFont="1" applyFill="1" applyBorder="1" applyAlignment="1">
      <alignment horizontal="center" vertical="center" wrapText="1"/>
    </xf>
    <xf numFmtId="1" fontId="9" fillId="0" borderId="0" xfId="0" applyNumberFormat="1" applyFont="1"/>
    <xf numFmtId="1" fontId="4" fillId="5" borderId="1" xfId="0" applyNumberFormat="1" applyFont="1" applyFill="1" applyBorder="1" applyAlignment="1">
      <alignment horizontal="right"/>
    </xf>
    <xf numFmtId="1" fontId="6" fillId="5" borderId="1" xfId="0" applyNumberFormat="1" applyFont="1" applyFill="1" applyBorder="1" applyAlignment="1">
      <alignment horizontal="right"/>
    </xf>
    <xf numFmtId="1" fontId="11" fillId="8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1" fontId="4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1" fontId="2" fillId="0" borderId="1" xfId="1" applyNumberFormat="1" applyFont="1" applyFill="1" applyBorder="1" applyAlignment="1">
      <alignment horizontal="right"/>
    </xf>
    <xf numFmtId="1" fontId="0" fillId="0" borderId="1" xfId="0" applyNumberFormat="1" applyBorder="1"/>
    <xf numFmtId="0" fontId="3" fillId="0" borderId="7" xfId="0" applyFont="1" applyBorder="1" applyAlignment="1">
      <alignment horizontal="center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wrapText="1"/>
    </xf>
    <xf numFmtId="1" fontId="13" fillId="0" borderId="8" xfId="0" applyNumberFormat="1" applyFont="1" applyBorder="1" applyAlignment="1">
      <alignment horizontal="center" wrapText="1"/>
    </xf>
    <xf numFmtId="1" fontId="13" fillId="0" borderId="6" xfId="0" applyNumberFormat="1" applyFont="1" applyBorder="1" applyAlignment="1">
      <alignment horizontal="center" wrapText="1"/>
    </xf>
    <xf numFmtId="1" fontId="12" fillId="2" borderId="1" xfId="1" applyNumberFormat="1" applyFont="1" applyFill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" fontId="10" fillId="2" borderId="3" xfId="1" applyNumberFormat="1" applyFont="1" applyFill="1" applyBorder="1" applyAlignment="1">
      <alignment horizontal="center" vertical="center" wrapText="1"/>
    </xf>
    <xf numFmtId="1" fontId="10" fillId="2" borderId="4" xfId="1" applyNumberFormat="1" applyFont="1" applyFill="1" applyBorder="1" applyAlignment="1">
      <alignment horizontal="center" vertical="center" wrapText="1"/>
    </xf>
    <xf numFmtId="1" fontId="10" fillId="2" borderId="2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workbookViewId="0">
      <selection activeCell="AD10" sqref="AD10"/>
    </sheetView>
  </sheetViews>
  <sheetFormatPr defaultRowHeight="13.2" x14ac:dyDescent="0.25"/>
  <cols>
    <col min="1" max="1" width="5.109375" customWidth="1"/>
    <col min="2" max="2" width="17.5546875" customWidth="1"/>
    <col min="3" max="3" width="11.44140625" customWidth="1"/>
    <col min="5" max="5" width="11.33203125" customWidth="1"/>
    <col min="6" max="6" width="9.5546875" customWidth="1"/>
    <col min="7" max="7" width="13.44140625" hidden="1" customWidth="1"/>
    <col min="8" max="8" width="11.33203125" customWidth="1"/>
    <col min="9" max="9" width="10.6640625" bestFit="1" customWidth="1"/>
    <col min="10" max="10" width="10.44140625" customWidth="1"/>
    <col min="11" max="11" width="9.5546875" customWidth="1"/>
    <col min="12" max="12" width="10.109375" customWidth="1"/>
    <col min="13" max="13" width="10.6640625" customWidth="1"/>
    <col min="14" max="14" width="16.44140625" hidden="1" customWidth="1"/>
    <col min="15" max="15" width="20.44140625" hidden="1" customWidth="1"/>
    <col min="16" max="16" width="16.44140625" hidden="1" customWidth="1"/>
    <col min="17" max="17" width="16.5546875" hidden="1" customWidth="1"/>
    <col min="18" max="18" width="18.109375" hidden="1" customWidth="1"/>
    <col min="19" max="19" width="15.44140625" hidden="1" customWidth="1"/>
    <col min="20" max="21" width="9.44140625" hidden="1" customWidth="1"/>
    <col min="22" max="22" width="10.5546875" customWidth="1"/>
    <col min="23" max="23" width="10.44140625" customWidth="1"/>
    <col min="24" max="24" width="11.109375" customWidth="1"/>
    <col min="25" max="25" width="10" customWidth="1"/>
    <col min="26" max="26" width="12.109375" customWidth="1"/>
    <col min="27" max="27" width="13.109375" customWidth="1"/>
  </cols>
  <sheetData>
    <row r="1" spans="1:27" x14ac:dyDescent="0.25">
      <c r="A1" s="2"/>
      <c r="B1" s="51" t="s">
        <v>29</v>
      </c>
      <c r="C1" s="51"/>
      <c r="D1" s="51"/>
      <c r="E1" s="28"/>
      <c r="F1" s="28"/>
      <c r="G1" s="9"/>
      <c r="H1" s="9"/>
      <c r="I1" s="21"/>
      <c r="J1" s="21"/>
      <c r="K1" s="4"/>
      <c r="L1" s="4"/>
      <c r="M1" s="15"/>
      <c r="N1" s="4"/>
      <c r="O1" s="4"/>
      <c r="P1" s="4"/>
      <c r="Q1" s="4"/>
      <c r="R1" s="4"/>
      <c r="S1" s="19"/>
      <c r="T1" s="4"/>
      <c r="U1" s="4"/>
      <c r="V1" s="24"/>
    </row>
    <row r="2" spans="1:27" x14ac:dyDescent="0.25">
      <c r="A2" s="2"/>
      <c r="B2" s="51" t="s">
        <v>30</v>
      </c>
      <c r="C2" s="51"/>
      <c r="D2" s="51"/>
      <c r="E2" s="51"/>
      <c r="F2" s="51"/>
      <c r="G2" s="51"/>
      <c r="H2" s="51"/>
      <c r="I2" s="51"/>
      <c r="J2" s="51"/>
      <c r="K2" s="4"/>
      <c r="L2" s="4"/>
      <c r="M2" s="15"/>
      <c r="N2" s="4"/>
      <c r="O2" s="4"/>
      <c r="P2" s="4"/>
      <c r="Q2" s="4"/>
      <c r="R2" s="4"/>
      <c r="S2" s="19"/>
      <c r="T2" s="4"/>
      <c r="U2" s="4"/>
      <c r="V2" s="24"/>
    </row>
    <row r="3" spans="1:27" x14ac:dyDescent="0.25">
      <c r="A3" s="2"/>
      <c r="B3" s="2" t="s">
        <v>31</v>
      </c>
      <c r="C3" s="2"/>
      <c r="D3" s="2"/>
      <c r="E3" s="22"/>
      <c r="F3" s="22"/>
      <c r="G3" s="2"/>
      <c r="H3" s="2"/>
      <c r="I3" s="22"/>
      <c r="J3" s="22"/>
      <c r="K3" s="4"/>
      <c r="L3" s="4"/>
      <c r="M3" s="15"/>
      <c r="N3" s="4"/>
      <c r="O3" s="4"/>
      <c r="P3" s="4"/>
      <c r="Q3" s="4"/>
      <c r="R3" s="4"/>
      <c r="S3" s="19"/>
      <c r="T3" s="4"/>
      <c r="U3" s="4"/>
      <c r="V3" s="24"/>
    </row>
    <row r="4" spans="1:27" x14ac:dyDescent="0.25">
      <c r="A4" s="2"/>
      <c r="B4" s="51" t="s">
        <v>47</v>
      </c>
      <c r="C4" s="51"/>
      <c r="D4" s="51"/>
      <c r="E4" s="51"/>
      <c r="F4" s="51"/>
      <c r="G4" s="9"/>
      <c r="H4" s="9"/>
      <c r="I4" s="21"/>
      <c r="J4" s="21"/>
      <c r="K4" s="4"/>
      <c r="L4" s="4"/>
      <c r="M4" s="15"/>
      <c r="N4" s="4"/>
      <c r="O4" s="4"/>
      <c r="P4" s="4"/>
      <c r="Q4" s="4"/>
      <c r="R4" s="4"/>
      <c r="S4" s="19"/>
      <c r="T4" s="4"/>
      <c r="U4" s="4"/>
      <c r="V4" s="24"/>
    </row>
    <row r="5" spans="1:27" x14ac:dyDescent="0.25">
      <c r="A5" s="2"/>
      <c r="B5" s="51" t="s">
        <v>32</v>
      </c>
      <c r="C5" s="51"/>
      <c r="D5" s="51"/>
      <c r="E5" s="51"/>
      <c r="F5" s="51"/>
      <c r="G5" s="9"/>
      <c r="H5" s="9"/>
      <c r="I5" s="21"/>
      <c r="J5" s="21"/>
      <c r="K5" s="4"/>
      <c r="L5" s="4"/>
      <c r="M5" s="15"/>
      <c r="N5" s="4"/>
      <c r="O5" s="4"/>
      <c r="P5" s="4"/>
      <c r="Q5" s="4"/>
      <c r="R5" s="4"/>
      <c r="S5" s="19"/>
      <c r="T5" s="4"/>
      <c r="U5" s="4"/>
      <c r="V5" s="24"/>
    </row>
    <row r="6" spans="1:27" x14ac:dyDescent="0.25">
      <c r="A6" s="2"/>
      <c r="B6" s="51" t="s">
        <v>33</v>
      </c>
      <c r="C6" s="51"/>
      <c r="D6" s="51"/>
      <c r="E6" s="51"/>
      <c r="F6" s="51"/>
      <c r="G6" s="9"/>
      <c r="H6" s="9"/>
      <c r="I6" s="21"/>
      <c r="J6" s="21"/>
      <c r="K6" s="4"/>
      <c r="L6" s="4"/>
      <c r="M6" s="15"/>
      <c r="N6" s="4"/>
      <c r="O6" s="4"/>
      <c r="P6" s="4"/>
      <c r="Q6" s="4"/>
      <c r="R6" s="4"/>
      <c r="S6" s="19"/>
      <c r="T6" s="4"/>
      <c r="U6" s="4"/>
      <c r="V6" s="24"/>
    </row>
    <row r="7" spans="1:27" x14ac:dyDescent="0.25">
      <c r="A7" s="2"/>
      <c r="B7" s="59" t="s">
        <v>59</v>
      </c>
      <c r="C7" s="59"/>
      <c r="D7" s="59"/>
      <c r="E7" s="59"/>
      <c r="F7" s="59"/>
      <c r="G7" s="9"/>
      <c r="H7" s="9"/>
      <c r="I7" s="21"/>
      <c r="J7" s="21"/>
      <c r="K7" s="4"/>
      <c r="L7" s="4"/>
      <c r="M7" s="15"/>
      <c r="N7" s="4"/>
      <c r="O7" s="4"/>
      <c r="P7" s="4"/>
      <c r="Q7" s="4"/>
      <c r="R7" s="4"/>
      <c r="S7" s="19"/>
      <c r="T7" s="4"/>
      <c r="U7" s="4"/>
      <c r="V7" s="24"/>
    </row>
    <row r="8" spans="1:27" ht="1.5" customHeight="1" x14ac:dyDescent="0.25">
      <c r="A8" s="2"/>
      <c r="B8" s="51"/>
      <c r="C8" s="51"/>
      <c r="D8" s="51"/>
      <c r="E8" s="51"/>
      <c r="F8" s="51"/>
      <c r="G8" s="9"/>
      <c r="H8" s="9"/>
      <c r="I8" s="21"/>
      <c r="J8" s="21"/>
      <c r="K8" s="4"/>
      <c r="L8" s="4"/>
      <c r="M8" s="15"/>
      <c r="N8" s="4"/>
      <c r="O8" s="4"/>
      <c r="P8" s="4"/>
      <c r="Q8" s="4"/>
      <c r="R8" s="4"/>
      <c r="S8" s="17"/>
      <c r="T8" s="4"/>
      <c r="U8" s="4"/>
      <c r="V8" s="24"/>
    </row>
    <row r="9" spans="1:27" ht="15.6" hidden="1" x14ac:dyDescent="0.3">
      <c r="A9" s="1"/>
      <c r="B9" s="1"/>
      <c r="C9" s="3"/>
      <c r="D9" s="12"/>
      <c r="E9" s="26"/>
      <c r="F9" s="26"/>
      <c r="G9" s="3"/>
      <c r="H9" s="3"/>
      <c r="I9" s="26"/>
      <c r="J9" s="52"/>
      <c r="K9" s="52"/>
      <c r="L9" s="40"/>
      <c r="M9" s="16"/>
      <c r="N9" s="40"/>
      <c r="O9" s="40"/>
      <c r="P9" s="40"/>
      <c r="Q9" s="40"/>
      <c r="R9" s="40"/>
      <c r="S9" s="18"/>
      <c r="T9" s="40"/>
      <c r="U9" s="40"/>
      <c r="V9" s="25"/>
    </row>
    <row r="10" spans="1:27" ht="74.25" customHeight="1" x14ac:dyDescent="0.25">
      <c r="A10" s="56" t="s">
        <v>1</v>
      </c>
      <c r="B10" s="57" t="s">
        <v>0</v>
      </c>
      <c r="C10" s="57" t="s">
        <v>48</v>
      </c>
      <c r="D10" s="58" t="s">
        <v>3</v>
      </c>
      <c r="E10" s="53" t="s">
        <v>54</v>
      </c>
      <c r="F10" s="53" t="s">
        <v>37</v>
      </c>
      <c r="G10" s="53" t="s">
        <v>5</v>
      </c>
      <c r="H10" s="53" t="s">
        <v>6</v>
      </c>
      <c r="I10" s="41" t="s">
        <v>45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  <c r="W10" s="44" t="s">
        <v>55</v>
      </c>
      <c r="X10" s="45"/>
      <c r="Y10" s="45"/>
      <c r="Z10" s="45"/>
      <c r="AA10" s="46"/>
    </row>
    <row r="11" spans="1:27" ht="191.25" customHeight="1" x14ac:dyDescent="0.25">
      <c r="A11" s="56"/>
      <c r="B11" s="57"/>
      <c r="C11" s="57"/>
      <c r="D11" s="58"/>
      <c r="E11" s="54"/>
      <c r="F11" s="54"/>
      <c r="G11" s="54"/>
      <c r="H11" s="54"/>
      <c r="I11" s="27" t="s">
        <v>4</v>
      </c>
      <c r="J11" s="23" t="s">
        <v>44</v>
      </c>
      <c r="K11" s="31" t="s">
        <v>56</v>
      </c>
      <c r="L11" s="31" t="s">
        <v>57</v>
      </c>
      <c r="M11" s="31" t="s">
        <v>58</v>
      </c>
      <c r="N11" s="23" t="s">
        <v>38</v>
      </c>
      <c r="O11" s="23" t="s">
        <v>39</v>
      </c>
      <c r="P11" s="32" t="s">
        <v>41</v>
      </c>
      <c r="Q11" s="32" t="s">
        <v>42</v>
      </c>
      <c r="R11" s="32" t="s">
        <v>43</v>
      </c>
      <c r="S11" s="33" t="s">
        <v>46</v>
      </c>
      <c r="T11" s="33" t="s">
        <v>35</v>
      </c>
      <c r="U11" s="33" t="s">
        <v>34</v>
      </c>
      <c r="V11" s="23" t="s">
        <v>40</v>
      </c>
      <c r="W11" s="34" t="s">
        <v>50</v>
      </c>
      <c r="X11" s="34" t="s">
        <v>51</v>
      </c>
      <c r="Y11" s="34" t="s">
        <v>49</v>
      </c>
      <c r="Z11" s="34" t="s">
        <v>52</v>
      </c>
      <c r="AA11" s="35" t="s">
        <v>53</v>
      </c>
    </row>
    <row r="12" spans="1:27" hidden="1" x14ac:dyDescent="0.25">
      <c r="A12" s="56"/>
      <c r="B12" s="57"/>
      <c r="C12" s="57"/>
      <c r="D12" s="58"/>
      <c r="E12" s="55"/>
      <c r="F12" s="55"/>
      <c r="G12" s="55"/>
      <c r="H12" s="55"/>
      <c r="I12" s="47" t="s">
        <v>2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8">
        <v>2</v>
      </c>
      <c r="X12" s="49"/>
      <c r="Y12" s="49"/>
      <c r="Z12" s="49"/>
      <c r="AA12" s="50"/>
    </row>
    <row r="13" spans="1:27" ht="15.6" x14ac:dyDescent="0.3">
      <c r="A13" s="6">
        <v>20</v>
      </c>
      <c r="B13" s="10" t="s">
        <v>7</v>
      </c>
      <c r="C13" s="13">
        <f t="shared" ref="C13:H13" si="0">SUM(C14:C29)</f>
        <v>10907</v>
      </c>
      <c r="D13" s="13">
        <f t="shared" si="0"/>
        <v>720.69999999999993</v>
      </c>
      <c r="E13" s="29">
        <f>SUM(E14:E29)</f>
        <v>17217199</v>
      </c>
      <c r="F13" s="29">
        <f t="shared" si="0"/>
        <v>152899.99999999997</v>
      </c>
      <c r="G13" s="29">
        <f t="shared" si="0"/>
        <v>0</v>
      </c>
      <c r="H13" s="29">
        <f t="shared" si="0"/>
        <v>17064299</v>
      </c>
      <c r="I13" s="36">
        <f>I14+I15+I16+I17+I18+I19+I20+I21+I22+I23+I24</f>
        <v>14534016</v>
      </c>
      <c r="J13" s="36">
        <f t="shared" ref="J13:AA13" si="1">SUM(J14:J29)</f>
        <v>152899.99999999997</v>
      </c>
      <c r="K13" s="36">
        <f t="shared" si="1"/>
        <v>1225122</v>
      </c>
      <c r="L13" s="36">
        <f t="shared" si="1"/>
        <v>10144848</v>
      </c>
      <c r="M13" s="36">
        <f t="shared" si="1"/>
        <v>1711146</v>
      </c>
      <c r="N13" s="36">
        <f t="shared" si="1"/>
        <v>0</v>
      </c>
      <c r="O13" s="36">
        <f t="shared" si="1"/>
        <v>0</v>
      </c>
      <c r="P13" s="36">
        <f t="shared" si="1"/>
        <v>0</v>
      </c>
      <c r="Q13" s="36">
        <f t="shared" si="1"/>
        <v>0</v>
      </c>
      <c r="R13" s="36">
        <f t="shared" si="1"/>
        <v>0</v>
      </c>
      <c r="S13" s="36">
        <f t="shared" si="1"/>
        <v>0</v>
      </c>
      <c r="T13" s="36">
        <f t="shared" si="1"/>
        <v>0</v>
      </c>
      <c r="U13" s="36">
        <f t="shared" si="1"/>
        <v>0</v>
      </c>
      <c r="V13" s="36">
        <f>V14+V15+V16+V17+V18+V19+V20+V21+V22+V23+V24</f>
        <v>1300000</v>
      </c>
      <c r="W13" s="36">
        <f t="shared" si="1"/>
        <v>309955</v>
      </c>
      <c r="X13" s="36">
        <f t="shared" si="1"/>
        <v>723228</v>
      </c>
      <c r="Y13" s="36">
        <f t="shared" si="1"/>
        <v>420000</v>
      </c>
      <c r="Z13" s="36">
        <f t="shared" si="1"/>
        <v>1230000</v>
      </c>
      <c r="AA13" s="36">
        <f t="shared" si="1"/>
        <v>2683183</v>
      </c>
    </row>
    <row r="14" spans="1:27" ht="15.6" x14ac:dyDescent="0.3">
      <c r="A14" s="7" t="s">
        <v>8</v>
      </c>
      <c r="B14" s="8" t="s">
        <v>13</v>
      </c>
      <c r="C14" s="5">
        <v>397</v>
      </c>
      <c r="D14" s="14">
        <v>25.2</v>
      </c>
      <c r="E14" s="30">
        <f>F14+H14</f>
        <v>230064.35252590079</v>
      </c>
      <c r="F14" s="30">
        <f>J14</f>
        <v>5565.3525259007974</v>
      </c>
      <c r="G14" s="30"/>
      <c r="H14" s="30">
        <f>V14+AA14+K14+L14+M14</f>
        <v>224499</v>
      </c>
      <c r="I14" s="37">
        <f>J14+V14+K14+L14+M14</f>
        <v>50064.352525900795</v>
      </c>
      <c r="J14" s="38">
        <f>152900/C13*C14</f>
        <v>5565.3525259007974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9">
        <v>44499</v>
      </c>
      <c r="W14" s="39"/>
      <c r="X14" s="39"/>
      <c r="Y14" s="39">
        <v>80000</v>
      </c>
      <c r="Z14" s="39">
        <v>100000</v>
      </c>
      <c r="AA14" s="39">
        <f>W14+X14+Y14+Z14</f>
        <v>180000</v>
      </c>
    </row>
    <row r="15" spans="1:27" ht="15.6" x14ac:dyDescent="0.3">
      <c r="A15" s="7" t="s">
        <v>9</v>
      </c>
      <c r="B15" s="8" t="s">
        <v>14</v>
      </c>
      <c r="C15" s="5">
        <v>1005</v>
      </c>
      <c r="D15" s="14">
        <v>65.42</v>
      </c>
      <c r="E15" s="30">
        <f t="shared" ref="E15:E24" si="2">F15+H15</f>
        <v>749390.61281745671</v>
      </c>
      <c r="F15" s="30">
        <f t="shared" ref="F15:F24" si="3">J15</f>
        <v>14088.612817456678</v>
      </c>
      <c r="G15" s="30"/>
      <c r="H15" s="30">
        <f t="shared" ref="H15:H24" si="4">V15+AA15+K15+L15+M15</f>
        <v>735302</v>
      </c>
      <c r="I15" s="37">
        <f>J15+V15+K15+L15+M15</f>
        <v>128992.61281745668</v>
      </c>
      <c r="J15" s="38">
        <f>152900/C13*C15</f>
        <v>14088.612817456678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>
        <v>114904</v>
      </c>
      <c r="W15" s="39">
        <v>141120</v>
      </c>
      <c r="X15" s="39">
        <v>329278</v>
      </c>
      <c r="Y15" s="39">
        <v>100000</v>
      </c>
      <c r="Z15" s="39">
        <v>50000</v>
      </c>
      <c r="AA15" s="39">
        <f t="shared" ref="AA15:AA24" si="5">W15+X15+Y15+Z15</f>
        <v>620398</v>
      </c>
    </row>
    <row r="16" spans="1:27" ht="15.6" x14ac:dyDescent="0.3">
      <c r="A16" s="7" t="s">
        <v>10</v>
      </c>
      <c r="B16" s="20" t="s">
        <v>15</v>
      </c>
      <c r="C16" s="5">
        <v>1870</v>
      </c>
      <c r="D16" s="14">
        <v>100.28</v>
      </c>
      <c r="E16" s="30">
        <f t="shared" si="2"/>
        <v>310258.63280462089</v>
      </c>
      <c r="F16" s="30">
        <f t="shared" si="3"/>
        <v>26214.632804620884</v>
      </c>
      <c r="G16" s="30"/>
      <c r="H16" s="30">
        <f t="shared" si="4"/>
        <v>284044</v>
      </c>
      <c r="I16" s="37">
        <f t="shared" ref="I16:I20" si="6">J16+V16+K16+L16+M16</f>
        <v>210258.63280462089</v>
      </c>
      <c r="J16" s="38">
        <f>152900/C13*C16</f>
        <v>26214.632804620884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9">
        <v>184044</v>
      </c>
      <c r="W16" s="39"/>
      <c r="X16" s="39"/>
      <c r="Y16" s="39"/>
      <c r="Z16" s="39">
        <v>100000</v>
      </c>
      <c r="AA16" s="39">
        <f t="shared" si="5"/>
        <v>100000</v>
      </c>
    </row>
    <row r="17" spans="1:27" ht="15.6" x14ac:dyDescent="0.3">
      <c r="A17" s="7" t="s">
        <v>11</v>
      </c>
      <c r="B17" s="8" t="s">
        <v>16</v>
      </c>
      <c r="C17" s="5">
        <v>483</v>
      </c>
      <c r="D17" s="14">
        <v>5.57</v>
      </c>
      <c r="E17" s="30">
        <f t="shared" si="2"/>
        <v>630746.94526450906</v>
      </c>
      <c r="F17" s="30">
        <f t="shared" si="3"/>
        <v>6770.9452645090305</v>
      </c>
      <c r="G17" s="30"/>
      <c r="H17" s="30">
        <f t="shared" si="4"/>
        <v>623976</v>
      </c>
      <c r="I17" s="37">
        <f t="shared" si="6"/>
        <v>530746.94526450906</v>
      </c>
      <c r="J17" s="38">
        <f>152900/C13*C17</f>
        <v>6770.9452645090305</v>
      </c>
      <c r="K17" s="38"/>
      <c r="L17" s="38"/>
      <c r="M17" s="38">
        <v>466548</v>
      </c>
      <c r="N17" s="38"/>
      <c r="O17" s="38"/>
      <c r="P17" s="38"/>
      <c r="Q17" s="38"/>
      <c r="R17" s="38"/>
      <c r="S17" s="38"/>
      <c r="T17" s="38"/>
      <c r="U17" s="38"/>
      <c r="V17" s="39">
        <v>57428</v>
      </c>
      <c r="W17" s="39"/>
      <c r="X17" s="39"/>
      <c r="Y17" s="39"/>
      <c r="Z17" s="39">
        <v>100000</v>
      </c>
      <c r="AA17" s="39">
        <f t="shared" si="5"/>
        <v>100000</v>
      </c>
    </row>
    <row r="18" spans="1:27" ht="15.6" x14ac:dyDescent="0.3">
      <c r="A18" s="7" t="s">
        <v>12</v>
      </c>
      <c r="B18" s="8" t="s">
        <v>17</v>
      </c>
      <c r="C18" s="5">
        <v>1148</v>
      </c>
      <c r="D18" s="14">
        <v>45.58</v>
      </c>
      <c r="E18" s="30">
        <f t="shared" si="2"/>
        <v>316902.26120839827</v>
      </c>
      <c r="F18" s="30">
        <f t="shared" si="3"/>
        <v>16093.261208398277</v>
      </c>
      <c r="G18" s="30"/>
      <c r="H18" s="30">
        <f t="shared" si="4"/>
        <v>300809</v>
      </c>
      <c r="I18" s="37">
        <f t="shared" si="6"/>
        <v>106902.26120839828</v>
      </c>
      <c r="J18" s="38">
        <f>152900/C13*C18</f>
        <v>16093.261208398277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9">
        <v>90809</v>
      </c>
      <c r="W18" s="39"/>
      <c r="X18" s="39"/>
      <c r="Y18" s="39"/>
      <c r="Z18" s="39">
        <v>210000</v>
      </c>
      <c r="AA18" s="39">
        <f t="shared" si="5"/>
        <v>210000</v>
      </c>
    </row>
    <row r="19" spans="1:27" ht="15.6" x14ac:dyDescent="0.3">
      <c r="A19" s="7" t="s">
        <v>18</v>
      </c>
      <c r="B19" s="8" t="s">
        <v>24</v>
      </c>
      <c r="C19" s="5">
        <v>826</v>
      </c>
      <c r="D19" s="14">
        <v>55.77</v>
      </c>
      <c r="E19" s="30">
        <f t="shared" si="2"/>
        <v>238797.2976987256</v>
      </c>
      <c r="F19" s="30">
        <f t="shared" si="3"/>
        <v>11579.297698725588</v>
      </c>
      <c r="G19" s="30"/>
      <c r="H19" s="30">
        <f t="shared" si="4"/>
        <v>227218</v>
      </c>
      <c r="I19" s="37">
        <f t="shared" si="6"/>
        <v>108797.29769872558</v>
      </c>
      <c r="J19" s="38">
        <f>152900/C13*C19</f>
        <v>11579.297698725588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9">
        <v>97218</v>
      </c>
      <c r="W19" s="39"/>
      <c r="X19" s="39"/>
      <c r="Y19" s="39">
        <v>80000</v>
      </c>
      <c r="Z19" s="39">
        <v>50000</v>
      </c>
      <c r="AA19" s="39">
        <f t="shared" si="5"/>
        <v>130000</v>
      </c>
    </row>
    <row r="20" spans="1:27" ht="15.6" x14ac:dyDescent="0.3">
      <c r="A20" s="7" t="s">
        <v>19</v>
      </c>
      <c r="B20" s="8" t="s">
        <v>25</v>
      </c>
      <c r="C20" s="5">
        <v>1817</v>
      </c>
      <c r="D20" s="14">
        <v>122.81</v>
      </c>
      <c r="E20" s="30">
        <f t="shared" si="2"/>
        <v>599505.65123315307</v>
      </c>
      <c r="F20" s="30">
        <f t="shared" si="3"/>
        <v>25471.651233153021</v>
      </c>
      <c r="G20" s="30"/>
      <c r="H20" s="30">
        <f t="shared" si="4"/>
        <v>574034</v>
      </c>
      <c r="I20" s="37">
        <f t="shared" si="6"/>
        <v>239505.65123315301</v>
      </c>
      <c r="J20" s="38">
        <f>152900/C13*C20</f>
        <v>25471.651233153021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>
        <v>214034</v>
      </c>
      <c r="W20" s="39"/>
      <c r="X20" s="39"/>
      <c r="Y20" s="39"/>
      <c r="Z20" s="39">
        <v>360000</v>
      </c>
      <c r="AA20" s="39">
        <f t="shared" si="5"/>
        <v>360000</v>
      </c>
    </row>
    <row r="21" spans="1:27" ht="15.6" x14ac:dyDescent="0.3">
      <c r="A21" s="7" t="s">
        <v>20</v>
      </c>
      <c r="B21" s="8" t="s">
        <v>26</v>
      </c>
      <c r="C21" s="5">
        <v>845</v>
      </c>
      <c r="D21" s="14">
        <v>113</v>
      </c>
      <c r="E21" s="30">
        <f>F21+H21</f>
        <v>13416280.649582837</v>
      </c>
      <c r="F21" s="30">
        <f t="shared" si="3"/>
        <v>11845.64958283671</v>
      </c>
      <c r="G21" s="30"/>
      <c r="H21" s="30">
        <f t="shared" si="4"/>
        <v>13404435</v>
      </c>
      <c r="I21" s="37">
        <f>J21+V21+K21+L21+M21</f>
        <v>12803495.649582837</v>
      </c>
      <c r="J21" s="38">
        <f>152900/C13*C21</f>
        <v>11845.64958283671</v>
      </c>
      <c r="K21" s="38">
        <v>1225122</v>
      </c>
      <c r="L21" s="38">
        <v>10144848</v>
      </c>
      <c r="M21" s="38">
        <f>900000+344598</f>
        <v>1244598</v>
      </c>
      <c r="N21" s="38"/>
      <c r="O21" s="38"/>
      <c r="P21" s="38"/>
      <c r="Q21" s="38"/>
      <c r="R21" s="38"/>
      <c r="S21" s="38"/>
      <c r="T21" s="38"/>
      <c r="U21" s="38"/>
      <c r="V21" s="39">
        <v>177082</v>
      </c>
      <c r="W21" s="39">
        <v>168835</v>
      </c>
      <c r="X21" s="39">
        <v>393950</v>
      </c>
      <c r="Y21" s="39"/>
      <c r="Z21" s="39">
        <v>50000</v>
      </c>
      <c r="AA21" s="39">
        <f t="shared" si="5"/>
        <v>612785</v>
      </c>
    </row>
    <row r="22" spans="1:27" ht="31.2" x14ac:dyDescent="0.3">
      <c r="A22" s="7" t="s">
        <v>21</v>
      </c>
      <c r="B22" s="11" t="s">
        <v>27</v>
      </c>
      <c r="C22" s="5">
        <v>778</v>
      </c>
      <c r="D22" s="14">
        <v>80</v>
      </c>
      <c r="E22" s="30">
        <f t="shared" si="2"/>
        <v>250591.40872833959</v>
      </c>
      <c r="F22" s="30">
        <f t="shared" si="3"/>
        <v>10906.408728339598</v>
      </c>
      <c r="G22" s="30"/>
      <c r="H22" s="30">
        <f t="shared" si="4"/>
        <v>239685</v>
      </c>
      <c r="I22" s="37">
        <f t="shared" ref="I22:I23" si="7">J22+V22+K22+L22+M22</f>
        <v>140591.40872833959</v>
      </c>
      <c r="J22" s="38">
        <f>152900/C13*C22</f>
        <v>10906.408728339598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>
        <v>129685</v>
      </c>
      <c r="W22" s="39"/>
      <c r="X22" s="39"/>
      <c r="Y22" s="39"/>
      <c r="Z22" s="39">
        <v>110000</v>
      </c>
      <c r="AA22" s="39">
        <f t="shared" si="5"/>
        <v>110000</v>
      </c>
    </row>
    <row r="23" spans="1:27" ht="31.2" x14ac:dyDescent="0.3">
      <c r="A23" s="7" t="s">
        <v>22</v>
      </c>
      <c r="B23" s="11" t="s">
        <v>36</v>
      </c>
      <c r="C23" s="5">
        <v>1024</v>
      </c>
      <c r="D23" s="14">
        <v>62.17</v>
      </c>
      <c r="E23" s="30">
        <f t="shared" si="2"/>
        <v>255206.96470156781</v>
      </c>
      <c r="F23" s="30">
        <f t="shared" si="3"/>
        <v>14354.9647015678</v>
      </c>
      <c r="G23" s="30"/>
      <c r="H23" s="30">
        <f t="shared" si="4"/>
        <v>240852</v>
      </c>
      <c r="I23" s="37">
        <f t="shared" si="7"/>
        <v>125206.96470156781</v>
      </c>
      <c r="J23" s="38">
        <f>152900/C13*C23</f>
        <v>14354.9647015678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>
        <v>110852</v>
      </c>
      <c r="W23" s="39"/>
      <c r="X23" s="39"/>
      <c r="Y23" s="39">
        <v>80000</v>
      </c>
      <c r="Z23" s="39">
        <v>50000</v>
      </c>
      <c r="AA23" s="39">
        <f t="shared" si="5"/>
        <v>130000</v>
      </c>
    </row>
    <row r="24" spans="1:27" ht="15.6" x14ac:dyDescent="0.3">
      <c r="A24" s="7" t="s">
        <v>23</v>
      </c>
      <c r="B24" s="8" t="s">
        <v>28</v>
      </c>
      <c r="C24" s="5">
        <v>714</v>
      </c>
      <c r="D24" s="14">
        <v>44.9</v>
      </c>
      <c r="E24" s="30">
        <f t="shared" si="2"/>
        <v>219454.22343449161</v>
      </c>
      <c r="F24" s="30">
        <f t="shared" si="3"/>
        <v>10009.223434491611</v>
      </c>
      <c r="G24" s="30"/>
      <c r="H24" s="30">
        <f t="shared" si="4"/>
        <v>209445</v>
      </c>
      <c r="I24" s="37">
        <f>J24+V24+K24+L24+M24</f>
        <v>89454.223434491607</v>
      </c>
      <c r="J24" s="38">
        <f>152900/C13*C24</f>
        <v>10009.223434491611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9">
        <v>79445</v>
      </c>
      <c r="W24" s="39"/>
      <c r="X24" s="39"/>
      <c r="Y24" s="39">
        <v>80000</v>
      </c>
      <c r="Z24" s="39">
        <v>50000</v>
      </c>
      <c r="AA24" s="39">
        <f t="shared" si="5"/>
        <v>130000</v>
      </c>
    </row>
  </sheetData>
  <mergeCells count="20">
    <mergeCell ref="B7:F7"/>
    <mergeCell ref="B1:D1"/>
    <mergeCell ref="B2:J2"/>
    <mergeCell ref="B4:F4"/>
    <mergeCell ref="B5:F5"/>
    <mergeCell ref="B6:F6"/>
    <mergeCell ref="A10:A12"/>
    <mergeCell ref="B10:B12"/>
    <mergeCell ref="C10:C12"/>
    <mergeCell ref="D10:D12"/>
    <mergeCell ref="E10:E12"/>
    <mergeCell ref="I10:V10"/>
    <mergeCell ref="W10:AA10"/>
    <mergeCell ref="I12:V12"/>
    <mergeCell ref="W12:AA12"/>
    <mergeCell ref="B8:F8"/>
    <mergeCell ref="J9:K9"/>
    <mergeCell ref="F10:F12"/>
    <mergeCell ref="G10:G12"/>
    <mergeCell ref="H10:H12"/>
  </mergeCells>
  <pageMargins left="0" right="0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KFINKURSK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Chevichelova_S</dc:creator>
  <cp:lastModifiedBy>Юля</cp:lastModifiedBy>
  <cp:lastPrinted>2020-06-01T11:39:30Z</cp:lastPrinted>
  <dcterms:created xsi:type="dcterms:W3CDTF">2005-09-23T11:06:45Z</dcterms:created>
  <dcterms:modified xsi:type="dcterms:W3CDTF">2020-07-31T08:43:05Z</dcterms:modified>
</cp:coreProperties>
</file>