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F0818E21-B4CC-46C0-8FA1-BEF39EC26B01}" xr6:coauthVersionLast="47" xr6:coauthVersionMax="47" xr10:uidLastSave="{00000000-0000-0000-0000-000000000000}"/>
  <bookViews>
    <workbookView xWindow="-108" yWindow="-108" windowWidth="23256" windowHeight="12456" tabRatio="579" activeTab="2" xr2:uid="{00000000-000D-0000-FFFF-FFFF00000000}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  <sheet name="помощь" sheetId="4" r:id="rId4"/>
  </sheets>
  <definedNames>
    <definedName name="_xlnm._FilterDatabase" localSheetId="0" hidden="1">'фонд начисленной заработной пла'!$A$16:$Q$234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4" i="3" l="1"/>
  <c r="I253" i="3"/>
  <c r="I252" i="3"/>
  <c r="I251" i="3"/>
  <c r="I250" i="3"/>
  <c r="I249" i="3"/>
  <c r="I248" i="3"/>
  <c r="I247" i="3"/>
  <c r="I246" i="3"/>
  <c r="I245" i="3"/>
  <c r="I244" i="3"/>
  <c r="I243" i="3"/>
  <c r="I242" i="3"/>
  <c r="C31" i="3"/>
  <c r="G25" i="1"/>
  <c r="I25" i="1" s="1"/>
  <c r="G40" i="2"/>
  <c r="I40" i="2"/>
  <c r="K40" i="2"/>
  <c r="D31" i="2"/>
  <c r="C181" i="3"/>
  <c r="C185" i="1"/>
  <c r="C184" i="1"/>
  <c r="C184" i="3" s="1"/>
  <c r="L113" i="1"/>
  <c r="G159" i="3"/>
  <c r="G160" i="3"/>
  <c r="G161" i="3"/>
  <c r="G165" i="3"/>
  <c r="G166" i="3"/>
  <c r="G171" i="3"/>
  <c r="G172" i="3"/>
  <c r="G177" i="3"/>
  <c r="G178" i="3"/>
  <c r="G157" i="3"/>
  <c r="G158" i="3"/>
  <c r="G162" i="3"/>
  <c r="G163" i="3"/>
  <c r="G164" i="3"/>
  <c r="G167" i="3"/>
  <c r="G168" i="3"/>
  <c r="G169" i="3"/>
  <c r="G170" i="3"/>
  <c r="G173" i="3"/>
  <c r="G174" i="3"/>
  <c r="G175" i="3"/>
  <c r="G176" i="3"/>
  <c r="G179" i="3"/>
  <c r="G180" i="3"/>
  <c r="G181" i="3"/>
  <c r="C157" i="3"/>
  <c r="C182" i="1"/>
  <c r="E182" i="1" s="1"/>
  <c r="G182" i="1" s="1"/>
  <c r="I182" i="1" s="1"/>
  <c r="K182" i="1" s="1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237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11" i="3"/>
  <c r="C123" i="1"/>
  <c r="E184" i="1" l="1"/>
  <c r="F27" i="1"/>
  <c r="K37" i="2"/>
  <c r="I37" i="2"/>
  <c r="G37" i="2"/>
  <c r="E37" i="2"/>
  <c r="C37" i="1"/>
  <c r="C40" i="1"/>
  <c r="B182" i="1" l="1"/>
  <c r="B40" i="1"/>
  <c r="B37" i="1"/>
  <c r="C248" i="1" l="1"/>
  <c r="C245" i="1"/>
  <c r="G184" i="3"/>
  <c r="C253" i="1"/>
  <c r="C249" i="1"/>
  <c r="C255" i="1"/>
  <c r="C252" i="1"/>
  <c r="C186" i="3"/>
  <c r="C247" i="1"/>
  <c r="C210" i="3"/>
  <c r="L26" i="1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C185" i="3"/>
  <c r="C189" i="3"/>
  <c r="C190" i="3"/>
  <c r="C191" i="3"/>
  <c r="B32" i="1"/>
  <c r="C244" i="1"/>
  <c r="C246" i="1"/>
  <c r="C250" i="1"/>
  <c r="C251" i="1"/>
  <c r="C254" i="1"/>
  <c r="H21" i="1"/>
  <c r="K40" i="1"/>
  <c r="I40" i="1"/>
  <c r="G40" i="1"/>
  <c r="E40" i="1"/>
  <c r="F20" i="1"/>
  <c r="B38" i="3" l="1"/>
  <c r="C38" i="3"/>
  <c r="L31" i="1"/>
  <c r="J31" i="1"/>
  <c r="H31" i="1"/>
  <c r="F31" i="1"/>
  <c r="D31" i="1"/>
  <c r="C251" i="2"/>
  <c r="B251" i="2"/>
  <c r="C250" i="2"/>
  <c r="B250" i="2"/>
  <c r="B251" i="1"/>
  <c r="B250" i="1"/>
  <c r="G22" i="3"/>
  <c r="I22" i="3"/>
  <c r="K22" i="3"/>
  <c r="J26" i="1"/>
  <c r="K186" i="3"/>
  <c r="K187" i="3"/>
  <c r="K191" i="3"/>
  <c r="K192" i="3"/>
  <c r="K193" i="3"/>
  <c r="K197" i="3"/>
  <c r="K198" i="3"/>
  <c r="K199" i="3"/>
  <c r="K203" i="3"/>
  <c r="K204" i="3"/>
  <c r="K205" i="3"/>
  <c r="K185" i="3"/>
  <c r="K208" i="3"/>
  <c r="K184" i="3"/>
  <c r="K188" i="3"/>
  <c r="K189" i="3"/>
  <c r="K190" i="3"/>
  <c r="K194" i="3"/>
  <c r="K195" i="3"/>
  <c r="K196" i="3"/>
  <c r="K200" i="3"/>
  <c r="K201" i="3"/>
  <c r="K202" i="3"/>
  <c r="K206" i="3"/>
  <c r="K207" i="3"/>
  <c r="D111" i="1"/>
  <c r="J108" i="1"/>
  <c r="B106" i="2" l="1"/>
  <c r="B244" i="1"/>
  <c r="B106" i="1"/>
  <c r="G25" i="3"/>
  <c r="I25" i="3"/>
  <c r="K25" i="3"/>
  <c r="L111" i="1"/>
  <c r="D132" i="1"/>
  <c r="C108" i="3"/>
  <c r="B40" i="2"/>
  <c r="B244" i="2"/>
  <c r="B245" i="2"/>
  <c r="K106" i="2"/>
  <c r="I106" i="2"/>
  <c r="G106" i="2"/>
  <c r="E106" i="2"/>
  <c r="C244" i="2"/>
  <c r="C242" i="3" s="1"/>
  <c r="C106" i="2"/>
  <c r="K111" i="3"/>
  <c r="K113" i="3"/>
  <c r="I113" i="3"/>
  <c r="G113" i="3"/>
  <c r="I111" i="3"/>
  <c r="G1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11" i="3"/>
  <c r="I210" i="3"/>
  <c r="G210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184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57" i="3"/>
  <c r="I153" i="3"/>
  <c r="G153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40" i="3"/>
  <c r="I136" i="3"/>
  <c r="I137" i="3"/>
  <c r="I135" i="3"/>
  <c r="I134" i="3"/>
  <c r="G134" i="3"/>
  <c r="I133" i="3"/>
  <c r="G133" i="3"/>
  <c r="K136" i="3"/>
  <c r="K134" i="3"/>
  <c r="K135" i="3"/>
  <c r="K137" i="3"/>
  <c r="K133" i="3"/>
  <c r="G135" i="3"/>
  <c r="G136" i="3"/>
  <c r="G137" i="3"/>
  <c r="E134" i="3"/>
  <c r="E135" i="3"/>
  <c r="E136" i="3"/>
  <c r="E137" i="3"/>
  <c r="E133" i="3"/>
  <c r="K132" i="3"/>
  <c r="I132" i="3"/>
  <c r="G132" i="3"/>
  <c r="K125" i="3"/>
  <c r="I125" i="3"/>
  <c r="G125" i="3"/>
  <c r="I120" i="3"/>
  <c r="I121" i="3"/>
  <c r="I122" i="3"/>
  <c r="I119" i="3"/>
  <c r="G119" i="3"/>
  <c r="G120" i="3"/>
  <c r="G121" i="3"/>
  <c r="G122" i="3"/>
  <c r="I118" i="3"/>
  <c r="G118" i="3"/>
  <c r="I108" i="3"/>
  <c r="K108" i="3"/>
  <c r="K107" i="3"/>
  <c r="I107" i="3"/>
  <c r="I20" i="3"/>
  <c r="I21" i="3"/>
  <c r="I23" i="3"/>
  <c r="I24" i="3"/>
  <c r="I26" i="3"/>
  <c r="I27" i="3"/>
  <c r="I28" i="3"/>
  <c r="I29" i="3"/>
  <c r="I30" i="3"/>
  <c r="I31" i="3"/>
  <c r="I18" i="3"/>
  <c r="K42" i="3"/>
  <c r="I42" i="3"/>
  <c r="K38" i="3"/>
  <c r="I38" i="3"/>
  <c r="G38" i="3"/>
  <c r="E38" i="3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10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7" i="1"/>
  <c r="L208" i="1"/>
  <c r="L184" i="1"/>
  <c r="L158" i="1"/>
  <c r="L159" i="1"/>
  <c r="L160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57" i="1"/>
  <c r="L161" i="1"/>
  <c r="J162" i="1"/>
  <c r="L141" i="1"/>
  <c r="L142" i="1"/>
  <c r="L143" i="1"/>
  <c r="L144" i="1"/>
  <c r="L145" i="1"/>
  <c r="L146" i="1"/>
  <c r="L147" i="1"/>
  <c r="L149" i="1"/>
  <c r="L148" i="1"/>
  <c r="L150" i="1"/>
  <c r="L151" i="1"/>
  <c r="L152" i="1"/>
  <c r="L153" i="1"/>
  <c r="L140" i="1"/>
  <c r="L133" i="1"/>
  <c r="L134" i="1"/>
  <c r="L135" i="1"/>
  <c r="L136" i="1"/>
  <c r="L137" i="1"/>
  <c r="L132" i="1"/>
  <c r="L119" i="1"/>
  <c r="L120" i="1"/>
  <c r="L121" i="1"/>
  <c r="L122" i="1"/>
  <c r="L118" i="1"/>
  <c r="L108" i="1"/>
  <c r="L107" i="1"/>
  <c r="L42" i="1"/>
  <c r="L38" i="1"/>
  <c r="L20" i="1"/>
  <c r="L21" i="1"/>
  <c r="L22" i="1"/>
  <c r="L23" i="1"/>
  <c r="L24" i="1"/>
  <c r="L27" i="1"/>
  <c r="L28" i="1"/>
  <c r="L29" i="1"/>
  <c r="L30" i="1"/>
  <c r="L18" i="1"/>
  <c r="J243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10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184" i="1"/>
  <c r="J158" i="1"/>
  <c r="J159" i="1"/>
  <c r="J160" i="1"/>
  <c r="J161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57" i="1"/>
  <c r="J141" i="1"/>
  <c r="J142" i="1"/>
  <c r="J143" i="1"/>
  <c r="J144" i="1"/>
  <c r="J145" i="1"/>
  <c r="J146" i="1"/>
  <c r="J147" i="1"/>
  <c r="J149" i="1"/>
  <c r="J148" i="1"/>
  <c r="J150" i="1"/>
  <c r="J151" i="1"/>
  <c r="J152" i="1"/>
  <c r="J153" i="1"/>
  <c r="J140" i="1"/>
  <c r="J133" i="1"/>
  <c r="J134" i="1"/>
  <c r="J135" i="1"/>
  <c r="J136" i="1"/>
  <c r="J137" i="1"/>
  <c r="J132" i="1"/>
  <c r="J130" i="1"/>
  <c r="J129" i="1"/>
  <c r="J128" i="1"/>
  <c r="J126" i="1"/>
  <c r="J125" i="1"/>
  <c r="J124" i="1"/>
  <c r="J118" i="1"/>
  <c r="J119" i="1"/>
  <c r="J120" i="1"/>
  <c r="J121" i="1"/>
  <c r="J122" i="1"/>
  <c r="J117" i="1"/>
  <c r="J115" i="1"/>
  <c r="J114" i="1"/>
  <c r="J113" i="1"/>
  <c r="J110" i="1"/>
  <c r="J111" i="1"/>
  <c r="J107" i="1"/>
  <c r="J42" i="1"/>
  <c r="J39" i="1"/>
  <c r="J38" i="1"/>
  <c r="J20" i="1"/>
  <c r="J21" i="1"/>
  <c r="J22" i="1"/>
  <c r="J23" i="1"/>
  <c r="J24" i="1"/>
  <c r="J27" i="1"/>
  <c r="J28" i="1"/>
  <c r="J29" i="1"/>
  <c r="J30" i="1"/>
  <c r="J18" i="1"/>
  <c r="I209" i="1"/>
  <c r="I183" i="1"/>
  <c r="I156" i="1"/>
  <c r="I139" i="1"/>
  <c r="I127" i="1"/>
  <c r="I123" i="1"/>
  <c r="I116" i="1"/>
  <c r="I112" i="1"/>
  <c r="I109" i="1"/>
  <c r="I106" i="1"/>
  <c r="I37" i="1"/>
  <c r="I265" i="3"/>
  <c r="I264" i="3"/>
  <c r="I263" i="3"/>
  <c r="I262" i="3"/>
  <c r="I261" i="3"/>
  <c r="I260" i="3"/>
  <c r="I259" i="3"/>
  <c r="I258" i="3"/>
  <c r="I257" i="3"/>
  <c r="I256" i="3"/>
  <c r="I130" i="3"/>
  <c r="I129" i="3"/>
  <c r="I128" i="3"/>
  <c r="I126" i="3"/>
  <c r="I124" i="3"/>
  <c r="I117" i="3"/>
  <c r="I115" i="3"/>
  <c r="I114" i="3"/>
  <c r="I110" i="3"/>
  <c r="I105" i="3"/>
  <c r="I104" i="3"/>
  <c r="I102" i="3"/>
  <c r="I101" i="3"/>
  <c r="I99" i="3"/>
  <c r="I98" i="3"/>
  <c r="I96" i="3"/>
  <c r="I95" i="3"/>
  <c r="I93" i="3"/>
  <c r="I92" i="3"/>
  <c r="I90" i="3"/>
  <c r="I89" i="3"/>
  <c r="I87" i="3"/>
  <c r="I86" i="3"/>
  <c r="I84" i="3"/>
  <c r="I83" i="3"/>
  <c r="I81" i="3"/>
  <c r="I80" i="3"/>
  <c r="I78" i="3"/>
  <c r="I77" i="3"/>
  <c r="I75" i="3"/>
  <c r="I74" i="3"/>
  <c r="I72" i="3"/>
  <c r="I71" i="3"/>
  <c r="I69" i="3"/>
  <c r="I68" i="3"/>
  <c r="I66" i="3"/>
  <c r="I65" i="3"/>
  <c r="I63" i="3"/>
  <c r="I62" i="3"/>
  <c r="I60" i="3"/>
  <c r="I59" i="3"/>
  <c r="I57" i="3"/>
  <c r="I56" i="3"/>
  <c r="I54" i="3"/>
  <c r="I53" i="3"/>
  <c r="I51" i="3"/>
  <c r="I50" i="3"/>
  <c r="I48" i="3"/>
  <c r="I47" i="3"/>
  <c r="I45" i="3"/>
  <c r="I44" i="3"/>
  <c r="I41" i="3"/>
  <c r="I39" i="3"/>
  <c r="I34" i="3"/>
  <c r="I33" i="3"/>
  <c r="L243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K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K183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K156" i="2"/>
  <c r="L153" i="2"/>
  <c r="L152" i="2"/>
  <c r="L151" i="2"/>
  <c r="L150" i="2"/>
  <c r="L148" i="2"/>
  <c r="L149" i="2"/>
  <c r="L147" i="2"/>
  <c r="L146" i="2"/>
  <c r="L145" i="2"/>
  <c r="L144" i="2"/>
  <c r="L143" i="2"/>
  <c r="L142" i="2"/>
  <c r="L141" i="2"/>
  <c r="L140" i="2"/>
  <c r="K139" i="2"/>
  <c r="K131" i="2" s="1"/>
  <c r="L137" i="2"/>
  <c r="L136" i="2"/>
  <c r="L135" i="2"/>
  <c r="L134" i="2"/>
  <c r="L133" i="2"/>
  <c r="L132" i="2"/>
  <c r="L130" i="2"/>
  <c r="L129" i="2"/>
  <c r="L128" i="2"/>
  <c r="K127" i="2"/>
  <c r="L126" i="2"/>
  <c r="L125" i="2"/>
  <c r="L124" i="2"/>
  <c r="K123" i="2"/>
  <c r="L122" i="2"/>
  <c r="L121" i="2"/>
  <c r="L120" i="2"/>
  <c r="L119" i="2"/>
  <c r="L118" i="2"/>
  <c r="L117" i="2"/>
  <c r="K116" i="2"/>
  <c r="L115" i="2"/>
  <c r="L114" i="2"/>
  <c r="L113" i="2"/>
  <c r="K112" i="2"/>
  <c r="L111" i="2"/>
  <c r="L110" i="2"/>
  <c r="K109" i="2"/>
  <c r="L108" i="2"/>
  <c r="L107" i="2"/>
  <c r="L105" i="2"/>
  <c r="L104" i="2"/>
  <c r="K103" i="2"/>
  <c r="L102" i="2"/>
  <c r="L101" i="2"/>
  <c r="K100" i="2"/>
  <c r="L99" i="2"/>
  <c r="L98" i="2"/>
  <c r="K97" i="2"/>
  <c r="L96" i="2"/>
  <c r="L95" i="2"/>
  <c r="K94" i="2"/>
  <c r="L93" i="2"/>
  <c r="L92" i="2"/>
  <c r="K91" i="2"/>
  <c r="L90" i="2"/>
  <c r="L89" i="2"/>
  <c r="K88" i="2"/>
  <c r="L87" i="2"/>
  <c r="L86" i="2"/>
  <c r="K85" i="2"/>
  <c r="L84" i="2"/>
  <c r="L83" i="2"/>
  <c r="K82" i="2"/>
  <c r="L81" i="2"/>
  <c r="L80" i="2"/>
  <c r="K79" i="2"/>
  <c r="L78" i="2"/>
  <c r="L77" i="2"/>
  <c r="K76" i="2"/>
  <c r="L75" i="2"/>
  <c r="L74" i="2"/>
  <c r="K73" i="2"/>
  <c r="L72" i="2"/>
  <c r="L71" i="2"/>
  <c r="K70" i="2"/>
  <c r="L69" i="2"/>
  <c r="L68" i="2"/>
  <c r="K67" i="2"/>
  <c r="L66" i="2"/>
  <c r="L65" i="2"/>
  <c r="K64" i="2"/>
  <c r="L63" i="2"/>
  <c r="L62" i="2"/>
  <c r="K61" i="2"/>
  <c r="L60" i="2"/>
  <c r="L59" i="2"/>
  <c r="K58" i="2"/>
  <c r="L57" i="2"/>
  <c r="L56" i="2"/>
  <c r="K55" i="2"/>
  <c r="L54" i="2"/>
  <c r="L53" i="2"/>
  <c r="K52" i="2"/>
  <c r="L51" i="2"/>
  <c r="L50" i="2"/>
  <c r="K49" i="2"/>
  <c r="L48" i="2"/>
  <c r="L47" i="2"/>
  <c r="K46" i="2"/>
  <c r="L45" i="2"/>
  <c r="L44" i="2"/>
  <c r="K43" i="2"/>
  <c r="L42" i="2"/>
  <c r="L41" i="2"/>
  <c r="L39" i="2"/>
  <c r="L38" i="2"/>
  <c r="L34" i="2"/>
  <c r="L33" i="2"/>
  <c r="K32" i="2"/>
  <c r="L31" i="2"/>
  <c r="L30" i="2"/>
  <c r="L29" i="2"/>
  <c r="L28" i="2"/>
  <c r="L27" i="2"/>
  <c r="L26" i="2"/>
  <c r="L25" i="2"/>
  <c r="L24" i="2"/>
  <c r="L23" i="2"/>
  <c r="L22" i="2"/>
  <c r="L21" i="2"/>
  <c r="L20" i="2"/>
  <c r="L18" i="2"/>
  <c r="K16" i="2"/>
  <c r="B16" i="1"/>
  <c r="B49" i="1"/>
  <c r="B52" i="1"/>
  <c r="B55" i="1"/>
  <c r="B58" i="1"/>
  <c r="B61" i="1"/>
  <c r="B64" i="1"/>
  <c r="B67" i="1"/>
  <c r="B70" i="1"/>
  <c r="B73" i="1"/>
  <c r="B76" i="1"/>
  <c r="B79" i="1"/>
  <c r="B82" i="1"/>
  <c r="B85" i="1"/>
  <c r="B88" i="1"/>
  <c r="B91" i="1"/>
  <c r="B94" i="1"/>
  <c r="B97" i="1"/>
  <c r="B100" i="1"/>
  <c r="B103" i="1"/>
  <c r="B109" i="1"/>
  <c r="B112" i="1"/>
  <c r="B116" i="1"/>
  <c r="B123" i="1"/>
  <c r="B127" i="1"/>
  <c r="B139" i="1"/>
  <c r="B131" i="1" s="1"/>
  <c r="B156" i="1"/>
  <c r="B183" i="1"/>
  <c r="B209" i="1"/>
  <c r="B245" i="1"/>
  <c r="B246" i="1"/>
  <c r="B247" i="1"/>
  <c r="B248" i="1"/>
  <c r="B249" i="1"/>
  <c r="B252" i="1"/>
  <c r="B253" i="1"/>
  <c r="B254" i="1"/>
  <c r="B255" i="1"/>
  <c r="B256" i="1"/>
  <c r="K106" i="1"/>
  <c r="G106" i="1"/>
  <c r="E106" i="1"/>
  <c r="C106" i="1"/>
  <c r="J108" i="2"/>
  <c r="H108" i="2"/>
  <c r="F108" i="2"/>
  <c r="D108" i="2"/>
  <c r="H108" i="1"/>
  <c r="F108" i="1"/>
  <c r="D108" i="1"/>
  <c r="G108" i="3"/>
  <c r="E108" i="3"/>
  <c r="B108" i="3"/>
  <c r="A108" i="2"/>
  <c r="K37" i="1"/>
  <c r="G37" i="1"/>
  <c r="C109" i="2"/>
  <c r="E43" i="2"/>
  <c r="G43" i="2"/>
  <c r="I43" i="2"/>
  <c r="E211" i="3"/>
  <c r="B123" i="2"/>
  <c r="E20" i="3"/>
  <c r="E42" i="3"/>
  <c r="B247" i="2"/>
  <c r="B246" i="2"/>
  <c r="H122" i="1"/>
  <c r="G31" i="3"/>
  <c r="K31" i="3"/>
  <c r="K30" i="3"/>
  <c r="K28" i="3"/>
  <c r="G20" i="3"/>
  <c r="G18" i="3"/>
  <c r="G21" i="3"/>
  <c r="G23" i="3"/>
  <c r="G24" i="3"/>
  <c r="G26" i="3"/>
  <c r="G27" i="3"/>
  <c r="G28" i="3"/>
  <c r="G29" i="3"/>
  <c r="G30" i="3"/>
  <c r="F181" i="1"/>
  <c r="H180" i="1"/>
  <c r="F180" i="1"/>
  <c r="F177" i="1"/>
  <c r="F175" i="1"/>
  <c r="H174" i="1"/>
  <c r="H172" i="1"/>
  <c r="F172" i="1"/>
  <c r="F169" i="1"/>
  <c r="H167" i="1"/>
  <c r="F167" i="1"/>
  <c r="H166" i="1"/>
  <c r="E111" i="3"/>
  <c r="C111" i="3"/>
  <c r="B111" i="3"/>
  <c r="C117" i="3"/>
  <c r="F117" i="1"/>
  <c r="K14" i="2" l="1"/>
  <c r="D108" i="3"/>
  <c r="L42" i="3"/>
  <c r="J38" i="3"/>
  <c r="I106" i="3"/>
  <c r="L30" i="3"/>
  <c r="L137" i="3"/>
  <c r="L136" i="3"/>
  <c r="L133" i="3"/>
  <c r="L31" i="3"/>
  <c r="K12" i="2"/>
  <c r="L37" i="1"/>
  <c r="J37" i="1"/>
  <c r="L38" i="3"/>
  <c r="J108" i="3"/>
  <c r="L28" i="3"/>
  <c r="L134" i="3"/>
  <c r="L113" i="3"/>
  <c r="J113" i="3"/>
  <c r="L244" i="1"/>
  <c r="J106" i="1"/>
  <c r="L107" i="3"/>
  <c r="L108" i="3"/>
  <c r="K8" i="2"/>
  <c r="K35" i="2"/>
  <c r="H108" i="3"/>
  <c r="J157" i="3"/>
  <c r="K154" i="2"/>
  <c r="K13" i="2" s="1"/>
  <c r="L106" i="1"/>
  <c r="J137" i="3"/>
  <c r="H184" i="3"/>
  <c r="L111" i="3"/>
  <c r="I14" i="1"/>
  <c r="L206" i="1"/>
  <c r="L135" i="3"/>
  <c r="H111" i="3"/>
  <c r="J18" i="3"/>
  <c r="J31" i="3"/>
  <c r="J30" i="3"/>
  <c r="J29" i="3"/>
  <c r="J28" i="3"/>
  <c r="J27" i="3"/>
  <c r="J26" i="3"/>
  <c r="J25" i="3"/>
  <c r="J24" i="3"/>
  <c r="J23" i="3"/>
  <c r="J22" i="3"/>
  <c r="J21" i="3"/>
  <c r="J20" i="3"/>
  <c r="J133" i="3"/>
  <c r="J134" i="3"/>
  <c r="J132" i="3"/>
  <c r="L132" i="3"/>
  <c r="J136" i="3"/>
  <c r="J135" i="3"/>
  <c r="K106" i="3"/>
  <c r="C106" i="3"/>
  <c r="I131" i="1"/>
  <c r="J184" i="3"/>
  <c r="J125" i="3"/>
  <c r="I35" i="1"/>
  <c r="L40" i="1"/>
  <c r="J122" i="3"/>
  <c r="J121" i="3"/>
  <c r="J120" i="3"/>
  <c r="J119" i="3"/>
  <c r="J118" i="3"/>
  <c r="J111" i="3"/>
  <c r="I154" i="1"/>
  <c r="J244" i="1"/>
  <c r="J211" i="3"/>
  <c r="L43" i="2"/>
  <c r="L244" i="2"/>
  <c r="B12" i="1"/>
  <c r="B14" i="1"/>
  <c r="B35" i="1"/>
  <c r="B154" i="1"/>
  <c r="F108" i="3"/>
  <c r="D111" i="3"/>
  <c r="F111" i="3"/>
  <c r="D18" i="1"/>
  <c r="L245" i="1"/>
  <c r="C245" i="2"/>
  <c r="L245" i="2"/>
  <c r="B242" i="3"/>
  <c r="C107" i="3"/>
  <c r="F18" i="1"/>
  <c r="C23" i="3"/>
  <c r="C18" i="3"/>
  <c r="C20" i="3"/>
  <c r="C21" i="3"/>
  <c r="C22" i="3"/>
  <c r="C24" i="3"/>
  <c r="C25" i="3"/>
  <c r="C26" i="3"/>
  <c r="C27" i="3"/>
  <c r="C28" i="3"/>
  <c r="C29" i="3"/>
  <c r="C30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K240" i="2" l="1"/>
  <c r="K10" i="2"/>
  <c r="K9" i="2" s="1"/>
  <c r="L106" i="3"/>
  <c r="B13" i="1"/>
  <c r="K11" i="2"/>
  <c r="J247" i="1"/>
  <c r="I16" i="1"/>
  <c r="J245" i="1"/>
  <c r="H210" i="1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5" i="3"/>
  <c r="I10" i="1" l="1"/>
  <c r="I8" i="1"/>
  <c r="I12" i="1"/>
  <c r="L247" i="1"/>
  <c r="K209" i="1"/>
  <c r="K183" i="1"/>
  <c r="G183" i="1"/>
  <c r="K156" i="1"/>
  <c r="K139" i="1"/>
  <c r="K116" i="1"/>
  <c r="L116" i="1" s="1"/>
  <c r="J40" i="1"/>
  <c r="E16" i="1"/>
  <c r="L256" i="1"/>
  <c r="J256" i="1"/>
  <c r="F152" i="1"/>
  <c r="L185" i="3"/>
  <c r="L187" i="3"/>
  <c r="L189" i="3"/>
  <c r="L191" i="3"/>
  <c r="L193" i="3"/>
  <c r="K160" i="3"/>
  <c r="L160" i="3" s="1"/>
  <c r="K159" i="3"/>
  <c r="L159" i="3" s="1"/>
  <c r="K161" i="3"/>
  <c r="L161" i="3" s="1"/>
  <c r="K162" i="3"/>
  <c r="L162" i="3" s="1"/>
  <c r="K163" i="3"/>
  <c r="L163" i="3" s="1"/>
  <c r="K164" i="3"/>
  <c r="L164" i="3" s="1"/>
  <c r="K165" i="3"/>
  <c r="L165" i="3" s="1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G198" i="3"/>
  <c r="J198" i="3" s="1"/>
  <c r="L184" i="3"/>
  <c r="L186" i="3"/>
  <c r="L188" i="3"/>
  <c r="L190" i="3"/>
  <c r="L192" i="3"/>
  <c r="L194" i="3"/>
  <c r="E132" i="3"/>
  <c r="B114" i="3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185" i="2"/>
  <c r="H20" i="1"/>
  <c r="H18" i="1"/>
  <c r="L183" i="1" l="1"/>
  <c r="L209" i="1"/>
  <c r="K209" i="3"/>
  <c r="J183" i="1"/>
  <c r="K131" i="1"/>
  <c r="L131" i="1" s="1"/>
  <c r="L139" i="1"/>
  <c r="I11" i="1"/>
  <c r="I240" i="1"/>
  <c r="I9" i="1"/>
  <c r="K154" i="1"/>
  <c r="L154" i="1" s="1"/>
  <c r="L156" i="1"/>
  <c r="C16" i="1"/>
  <c r="C183" i="1"/>
  <c r="C209" i="1"/>
  <c r="C256" i="1"/>
  <c r="C156" i="1"/>
  <c r="C139" i="1"/>
  <c r="C131" i="1" s="1"/>
  <c r="C116" i="1"/>
  <c r="C112" i="1"/>
  <c r="C109" i="1"/>
  <c r="L256" i="2"/>
  <c r="L255" i="2"/>
  <c r="L254" i="2"/>
  <c r="L253" i="2"/>
  <c r="L252" i="2"/>
  <c r="L251" i="2"/>
  <c r="L250" i="2"/>
  <c r="L249" i="2"/>
  <c r="L248" i="2"/>
  <c r="L247" i="2"/>
  <c r="L246" i="2"/>
  <c r="K242" i="3"/>
  <c r="L242" i="3" s="1"/>
  <c r="I255" i="3"/>
  <c r="E254" i="3"/>
  <c r="E252" i="3"/>
  <c r="E250" i="3"/>
  <c r="E247" i="3"/>
  <c r="E246" i="3"/>
  <c r="E245" i="3"/>
  <c r="C256" i="2"/>
  <c r="C255" i="2"/>
  <c r="C254" i="2"/>
  <c r="C253" i="2"/>
  <c r="C252" i="2"/>
  <c r="C249" i="2"/>
  <c r="C248" i="2"/>
  <c r="C247" i="2"/>
  <c r="C246" i="2"/>
  <c r="G243" i="3"/>
  <c r="J243" i="3" s="1"/>
  <c r="E243" i="3"/>
  <c r="L255" i="1"/>
  <c r="L253" i="1"/>
  <c r="L251" i="1"/>
  <c r="E248" i="3"/>
  <c r="E244" i="3"/>
  <c r="G242" i="3"/>
  <c r="E242" i="3"/>
  <c r="F135" i="1"/>
  <c r="D133" i="1"/>
  <c r="H242" i="3" l="1"/>
  <c r="J242" i="3"/>
  <c r="C154" i="1"/>
  <c r="C8" i="1"/>
  <c r="K254" i="3"/>
  <c r="L254" i="3" s="1"/>
  <c r="G245" i="3"/>
  <c r="J245" i="3" s="1"/>
  <c r="K245" i="3"/>
  <c r="L245" i="3" s="1"/>
  <c r="J255" i="1"/>
  <c r="J251" i="1"/>
  <c r="J250" i="1"/>
  <c r="J252" i="1"/>
  <c r="K252" i="3"/>
  <c r="L252" i="3" s="1"/>
  <c r="L254" i="1"/>
  <c r="K250" i="3"/>
  <c r="L250" i="3" s="1"/>
  <c r="L252" i="1"/>
  <c r="K248" i="3"/>
  <c r="L248" i="3" s="1"/>
  <c r="L250" i="1"/>
  <c r="K247" i="3"/>
  <c r="L247" i="3" s="1"/>
  <c r="L249" i="1"/>
  <c r="K246" i="3"/>
  <c r="L246" i="3" s="1"/>
  <c r="L248" i="1"/>
  <c r="K244" i="3"/>
  <c r="L244" i="3" s="1"/>
  <c r="L246" i="1"/>
  <c r="J254" i="1"/>
  <c r="J249" i="1"/>
  <c r="J248" i="1"/>
  <c r="J253" i="1"/>
  <c r="J246" i="1"/>
  <c r="G244" i="3"/>
  <c r="J244" i="3" s="1"/>
  <c r="G246" i="3"/>
  <c r="J246" i="3" s="1"/>
  <c r="G247" i="3"/>
  <c r="J247" i="3" s="1"/>
  <c r="G248" i="3"/>
  <c r="J248" i="3" s="1"/>
  <c r="G249" i="3"/>
  <c r="J249" i="3" s="1"/>
  <c r="G251" i="3"/>
  <c r="J251" i="3" s="1"/>
  <c r="G253" i="3"/>
  <c r="J253" i="3" s="1"/>
  <c r="C247" i="3"/>
  <c r="C251" i="3"/>
  <c r="C245" i="3"/>
  <c r="C249" i="3"/>
  <c r="C253" i="3"/>
  <c r="C12" i="1"/>
  <c r="G8" i="1"/>
  <c r="K249" i="3"/>
  <c r="L249" i="3" s="1"/>
  <c r="G250" i="3"/>
  <c r="J250" i="3" s="1"/>
  <c r="E251" i="3"/>
  <c r="K251" i="3"/>
  <c r="L251" i="3" s="1"/>
  <c r="G252" i="3"/>
  <c r="J252" i="3" s="1"/>
  <c r="E253" i="3"/>
  <c r="K253" i="3"/>
  <c r="L253" i="3" s="1"/>
  <c r="G254" i="3"/>
  <c r="J254" i="3" s="1"/>
  <c r="C244" i="3"/>
  <c r="C246" i="3"/>
  <c r="C248" i="3"/>
  <c r="C250" i="3"/>
  <c r="C252" i="3"/>
  <c r="C254" i="3"/>
  <c r="K243" i="3"/>
  <c r="L243" i="3" s="1"/>
  <c r="C243" i="3"/>
  <c r="D135" i="2"/>
  <c r="D136" i="2"/>
  <c r="D137" i="2"/>
  <c r="D134" i="2"/>
  <c r="F136" i="2"/>
  <c r="F135" i="2"/>
  <c r="F134" i="2"/>
  <c r="H136" i="2"/>
  <c r="H135" i="2"/>
  <c r="H134" i="2"/>
  <c r="J136" i="2"/>
  <c r="J135" i="2"/>
  <c r="J134" i="2"/>
  <c r="B132" i="3"/>
  <c r="C39" i="3"/>
  <c r="D39" i="3" s="1"/>
  <c r="E39" i="3"/>
  <c r="J39" i="3" s="1"/>
  <c r="G39" i="3"/>
  <c r="K39" i="3"/>
  <c r="B43" i="2"/>
  <c r="B256" i="2"/>
  <c r="B254" i="3" s="1"/>
  <c r="B255" i="2"/>
  <c r="B254" i="2"/>
  <c r="B252" i="3" s="1"/>
  <c r="B253" i="2"/>
  <c r="B252" i="2"/>
  <c r="B250" i="3" s="1"/>
  <c r="B248" i="3"/>
  <c r="B249" i="2"/>
  <c r="B248" i="2"/>
  <c r="B244" i="3"/>
  <c r="D16" i="1"/>
  <c r="C240" i="1" l="1"/>
  <c r="H39" i="3"/>
  <c r="J8" i="1"/>
  <c r="F39" i="3"/>
  <c r="B246" i="3"/>
  <c r="B8" i="1"/>
  <c r="B240" i="1" s="1"/>
  <c r="B253" i="3"/>
  <c r="L39" i="3"/>
  <c r="B245" i="3"/>
  <c r="B247" i="3"/>
  <c r="B249" i="3"/>
  <c r="B251" i="3"/>
  <c r="B243" i="3"/>
  <c r="G156" i="1" l="1"/>
  <c r="E156" i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19" i="3"/>
  <c r="L219" i="3" s="1"/>
  <c r="K220" i="3"/>
  <c r="L220" i="3" s="1"/>
  <c r="K221" i="3"/>
  <c r="L221" i="3" s="1"/>
  <c r="K222" i="3"/>
  <c r="L222" i="3" s="1"/>
  <c r="K223" i="3"/>
  <c r="L223" i="3" s="1"/>
  <c r="K224" i="3"/>
  <c r="L224" i="3" s="1"/>
  <c r="K225" i="3"/>
  <c r="L225" i="3" s="1"/>
  <c r="K226" i="3"/>
  <c r="L226" i="3" s="1"/>
  <c r="K227" i="3"/>
  <c r="L227" i="3" s="1"/>
  <c r="K228" i="3"/>
  <c r="L228" i="3" s="1"/>
  <c r="K229" i="3"/>
  <c r="L229" i="3" s="1"/>
  <c r="K230" i="3"/>
  <c r="L230" i="3" s="1"/>
  <c r="K231" i="3"/>
  <c r="L231" i="3" s="1"/>
  <c r="K232" i="3"/>
  <c r="L232" i="3" s="1"/>
  <c r="K233" i="3"/>
  <c r="L233" i="3" s="1"/>
  <c r="K234" i="3"/>
  <c r="L234" i="3" s="1"/>
  <c r="K235" i="3"/>
  <c r="L235" i="3" s="1"/>
  <c r="K236" i="3"/>
  <c r="L236" i="3" s="1"/>
  <c r="K237" i="3"/>
  <c r="L237" i="3" s="1"/>
  <c r="K211" i="3"/>
  <c r="L211" i="3" s="1"/>
  <c r="E212" i="3"/>
  <c r="J212" i="3" s="1"/>
  <c r="E213" i="3"/>
  <c r="J213" i="3" s="1"/>
  <c r="E214" i="3"/>
  <c r="J214" i="3" s="1"/>
  <c r="E215" i="3"/>
  <c r="J215" i="3" s="1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J223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J231" i="3" s="1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K210" i="3"/>
  <c r="L210" i="3" s="1"/>
  <c r="E210" i="3"/>
  <c r="J210" i="3" s="1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11" i="2"/>
  <c r="H213" i="1"/>
  <c r="H214" i="1"/>
  <c r="H215" i="1"/>
  <c r="H216" i="1"/>
  <c r="H217" i="1"/>
  <c r="H218" i="1"/>
  <c r="H219" i="1"/>
  <c r="H220" i="1"/>
  <c r="H221" i="1"/>
  <c r="H222" i="1"/>
  <c r="H223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12" i="1"/>
  <c r="G209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11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12" i="1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G186" i="3"/>
  <c r="J186" i="3" s="1"/>
  <c r="G187" i="3"/>
  <c r="J187" i="3" s="1"/>
  <c r="G188" i="3"/>
  <c r="J188" i="3" s="1"/>
  <c r="G189" i="3"/>
  <c r="J189" i="3" s="1"/>
  <c r="G190" i="3"/>
  <c r="J190" i="3" s="1"/>
  <c r="G191" i="3"/>
  <c r="J191" i="3" s="1"/>
  <c r="G192" i="3"/>
  <c r="J192" i="3" s="1"/>
  <c r="G193" i="3"/>
  <c r="J193" i="3" s="1"/>
  <c r="G194" i="3"/>
  <c r="J194" i="3" s="1"/>
  <c r="G195" i="3"/>
  <c r="J195" i="3" s="1"/>
  <c r="G196" i="3"/>
  <c r="J196" i="3" s="1"/>
  <c r="G197" i="3"/>
  <c r="J197" i="3" s="1"/>
  <c r="G199" i="3"/>
  <c r="J199" i="3" s="1"/>
  <c r="G200" i="3"/>
  <c r="J200" i="3" s="1"/>
  <c r="G201" i="3"/>
  <c r="J201" i="3" s="1"/>
  <c r="G202" i="3"/>
  <c r="J202" i="3" s="1"/>
  <c r="G203" i="3"/>
  <c r="J203" i="3" s="1"/>
  <c r="G204" i="3"/>
  <c r="J204" i="3" s="1"/>
  <c r="G205" i="3"/>
  <c r="J205" i="3" s="1"/>
  <c r="G206" i="3"/>
  <c r="J206" i="3" s="1"/>
  <c r="G207" i="3"/>
  <c r="J207" i="3" s="1"/>
  <c r="G208" i="3"/>
  <c r="J208" i="3" s="1"/>
  <c r="G185" i="3"/>
  <c r="J185" i="3" s="1"/>
  <c r="C187" i="3"/>
  <c r="C188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F184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185" i="3"/>
  <c r="B184" i="3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185" i="2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185" i="1"/>
  <c r="K158" i="3"/>
  <c r="L158" i="3" s="1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58" i="3"/>
  <c r="K157" i="3"/>
  <c r="L157" i="3" s="1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58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57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58" i="2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57" i="1"/>
  <c r="K142" i="3"/>
  <c r="L142" i="3" s="1"/>
  <c r="K143" i="3"/>
  <c r="L143" i="3" s="1"/>
  <c r="K144" i="3"/>
  <c r="L144" i="3" s="1"/>
  <c r="K145" i="3"/>
  <c r="L145" i="3" s="1"/>
  <c r="K146" i="3"/>
  <c r="L146" i="3" s="1"/>
  <c r="K147" i="3"/>
  <c r="L147" i="3" s="1"/>
  <c r="K148" i="3"/>
  <c r="L148" i="3" s="1"/>
  <c r="K149" i="3"/>
  <c r="L149" i="3" s="1"/>
  <c r="K150" i="3"/>
  <c r="L150" i="3" s="1"/>
  <c r="K151" i="3"/>
  <c r="L151" i="3" s="1"/>
  <c r="K152" i="3"/>
  <c r="L152" i="3" s="1"/>
  <c r="K141" i="3"/>
  <c r="L141" i="3" s="1"/>
  <c r="G142" i="3"/>
  <c r="J142" i="3" s="1"/>
  <c r="G143" i="3"/>
  <c r="J143" i="3" s="1"/>
  <c r="G144" i="3"/>
  <c r="J144" i="3" s="1"/>
  <c r="G145" i="3"/>
  <c r="J145" i="3" s="1"/>
  <c r="G146" i="3"/>
  <c r="J146" i="3" s="1"/>
  <c r="G147" i="3"/>
  <c r="J147" i="3" s="1"/>
  <c r="G148" i="3"/>
  <c r="J148" i="3" s="1"/>
  <c r="G149" i="3"/>
  <c r="J149" i="3" s="1"/>
  <c r="G150" i="3"/>
  <c r="J150" i="3" s="1"/>
  <c r="G151" i="3"/>
  <c r="J151" i="3" s="1"/>
  <c r="G152" i="3"/>
  <c r="J152" i="3" s="1"/>
  <c r="G141" i="3"/>
  <c r="J141" i="3" s="1"/>
  <c r="E142" i="3"/>
  <c r="E143" i="3"/>
  <c r="E144" i="3"/>
  <c r="E145" i="3"/>
  <c r="E146" i="3"/>
  <c r="E147" i="3"/>
  <c r="E148" i="3"/>
  <c r="E149" i="3"/>
  <c r="E150" i="3"/>
  <c r="E151" i="3"/>
  <c r="E152" i="3"/>
  <c r="E153" i="3"/>
  <c r="J153" i="3" s="1"/>
  <c r="E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41" i="3"/>
  <c r="J153" i="2"/>
  <c r="J142" i="2"/>
  <c r="J143" i="2"/>
  <c r="J144" i="2"/>
  <c r="J145" i="2"/>
  <c r="J146" i="2"/>
  <c r="J147" i="2"/>
  <c r="J149" i="2"/>
  <c r="J148" i="2"/>
  <c r="J150" i="2"/>
  <c r="J151" i="2"/>
  <c r="J152" i="2"/>
  <c r="J141" i="2"/>
  <c r="H153" i="2"/>
  <c r="H142" i="2"/>
  <c r="H143" i="2"/>
  <c r="H144" i="2"/>
  <c r="H145" i="2"/>
  <c r="H146" i="2"/>
  <c r="H147" i="2"/>
  <c r="H149" i="2"/>
  <c r="H148" i="2"/>
  <c r="H150" i="2"/>
  <c r="H151" i="2"/>
  <c r="H152" i="2"/>
  <c r="H141" i="2"/>
  <c r="F142" i="2"/>
  <c r="F143" i="2"/>
  <c r="F144" i="2"/>
  <c r="F145" i="2"/>
  <c r="F146" i="2"/>
  <c r="F147" i="2"/>
  <c r="F149" i="2"/>
  <c r="F148" i="2"/>
  <c r="F150" i="2"/>
  <c r="F151" i="2"/>
  <c r="F152" i="2"/>
  <c r="F153" i="2"/>
  <c r="F141" i="2"/>
  <c r="D142" i="2"/>
  <c r="D143" i="2"/>
  <c r="D144" i="2"/>
  <c r="D145" i="2"/>
  <c r="D146" i="2"/>
  <c r="D147" i="2"/>
  <c r="D149" i="2"/>
  <c r="D148" i="2"/>
  <c r="D150" i="2"/>
  <c r="D151" i="2"/>
  <c r="D152" i="2"/>
  <c r="D153" i="2"/>
  <c r="D141" i="2"/>
  <c r="H143" i="1"/>
  <c r="H144" i="1"/>
  <c r="H145" i="1"/>
  <c r="H146" i="1"/>
  <c r="H147" i="1"/>
  <c r="H149" i="1"/>
  <c r="H148" i="1"/>
  <c r="H150" i="1"/>
  <c r="H151" i="1"/>
  <c r="H152" i="1"/>
  <c r="H153" i="1"/>
  <c r="H142" i="1"/>
  <c r="F143" i="1"/>
  <c r="F144" i="1"/>
  <c r="F145" i="1"/>
  <c r="F146" i="1"/>
  <c r="F147" i="1"/>
  <c r="F149" i="1"/>
  <c r="F148" i="1"/>
  <c r="F150" i="1"/>
  <c r="F151" i="1"/>
  <c r="F153" i="1"/>
  <c r="F142" i="1"/>
  <c r="D143" i="1"/>
  <c r="D144" i="1"/>
  <c r="D145" i="1"/>
  <c r="D146" i="1"/>
  <c r="D147" i="1"/>
  <c r="D149" i="1"/>
  <c r="D148" i="1"/>
  <c r="D150" i="1"/>
  <c r="D151" i="1"/>
  <c r="D152" i="1"/>
  <c r="D153" i="1"/>
  <c r="D142" i="1"/>
  <c r="H135" i="1"/>
  <c r="H136" i="1"/>
  <c r="H137" i="1"/>
  <c r="H134" i="1"/>
  <c r="F136" i="1"/>
  <c r="F137" i="1"/>
  <c r="F134" i="1"/>
  <c r="D135" i="1"/>
  <c r="D136" i="1"/>
  <c r="D137" i="1"/>
  <c r="D134" i="1"/>
  <c r="C135" i="3"/>
  <c r="C136" i="3"/>
  <c r="C137" i="3"/>
  <c r="C134" i="3"/>
  <c r="F134" i="3" s="1"/>
  <c r="B136" i="3"/>
  <c r="B135" i="3"/>
  <c r="B134" i="3"/>
  <c r="K121" i="3"/>
  <c r="L121" i="3" s="1"/>
  <c r="K120" i="3"/>
  <c r="L120" i="3" s="1"/>
  <c r="K119" i="3"/>
  <c r="L119" i="3" s="1"/>
  <c r="E121" i="3"/>
  <c r="E120" i="3"/>
  <c r="E119" i="3"/>
  <c r="C120" i="3"/>
  <c r="C121" i="3"/>
  <c r="C122" i="3"/>
  <c r="C119" i="3"/>
  <c r="J120" i="2"/>
  <c r="J121" i="2"/>
  <c r="J122" i="2"/>
  <c r="J119" i="2"/>
  <c r="H120" i="2"/>
  <c r="H121" i="2"/>
  <c r="H122" i="2"/>
  <c r="H119" i="2"/>
  <c r="F120" i="2"/>
  <c r="F121" i="2"/>
  <c r="F122" i="2"/>
  <c r="F119" i="2"/>
  <c r="D120" i="2"/>
  <c r="D121" i="2"/>
  <c r="D122" i="2"/>
  <c r="D119" i="2"/>
  <c r="B121" i="3"/>
  <c r="B120" i="3"/>
  <c r="B119" i="3"/>
  <c r="H121" i="1"/>
  <c r="H120" i="1"/>
  <c r="H119" i="1"/>
  <c r="F120" i="1"/>
  <c r="F121" i="1"/>
  <c r="F122" i="1"/>
  <c r="F119" i="1"/>
  <c r="D120" i="1"/>
  <c r="D121" i="1"/>
  <c r="D122" i="1"/>
  <c r="D119" i="1"/>
  <c r="A111" i="3"/>
  <c r="B107" i="3"/>
  <c r="K21" i="3"/>
  <c r="L21" i="3" s="1"/>
  <c r="L22" i="3"/>
  <c r="K23" i="3"/>
  <c r="L23" i="3" s="1"/>
  <c r="K24" i="3"/>
  <c r="L24" i="3" s="1"/>
  <c r="L25" i="3"/>
  <c r="K26" i="3"/>
  <c r="L26" i="3" s="1"/>
  <c r="K27" i="3"/>
  <c r="L27" i="3" s="1"/>
  <c r="K29" i="3"/>
  <c r="L29" i="3" s="1"/>
  <c r="K20" i="3"/>
  <c r="L20" i="3" s="1"/>
  <c r="K18" i="3"/>
  <c r="L18" i="3" s="1"/>
  <c r="B18" i="3"/>
  <c r="D18" i="3" s="1"/>
  <c r="A41" i="2"/>
  <c r="A42" i="2"/>
  <c r="C32" i="1"/>
  <c r="E21" i="3"/>
  <c r="E22" i="3"/>
  <c r="E23" i="3"/>
  <c r="E24" i="3"/>
  <c r="E25" i="3"/>
  <c r="E26" i="3"/>
  <c r="E27" i="3"/>
  <c r="E28" i="3"/>
  <c r="E29" i="3"/>
  <c r="E30" i="3"/>
  <c r="E31" i="3"/>
  <c r="E18" i="3"/>
  <c r="B16" i="2"/>
  <c r="B32" i="2"/>
  <c r="B20" i="3"/>
  <c r="B21" i="3"/>
  <c r="B22" i="3"/>
  <c r="B23" i="3"/>
  <c r="B24" i="3"/>
  <c r="B26" i="3"/>
  <c r="B27" i="3"/>
  <c r="B28" i="3"/>
  <c r="B29" i="3"/>
  <c r="B30" i="3"/>
  <c r="B31" i="3"/>
  <c r="J209" i="1" l="1"/>
  <c r="J156" i="1"/>
  <c r="E209" i="1"/>
  <c r="F209" i="1" s="1"/>
  <c r="H119" i="3"/>
  <c r="H120" i="3"/>
  <c r="H121" i="3"/>
  <c r="D210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F210" i="3"/>
  <c r="H210" i="3"/>
  <c r="F211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H211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E249" i="3"/>
  <c r="E8" i="1"/>
  <c r="F224" i="1"/>
  <c r="H224" i="1"/>
  <c r="D237" i="3"/>
  <c r="F237" i="3"/>
  <c r="E224" i="3"/>
  <c r="J224" i="3" s="1"/>
  <c r="H237" i="3"/>
  <c r="H18" i="3"/>
  <c r="F18" i="3"/>
  <c r="F157" i="1"/>
  <c r="F179" i="1"/>
  <c r="F178" i="1"/>
  <c r="F176" i="1"/>
  <c r="F174" i="1"/>
  <c r="F173" i="1"/>
  <c r="F171" i="1"/>
  <c r="F170" i="1"/>
  <c r="F168" i="1"/>
  <c r="F166" i="1"/>
  <c r="F165" i="1"/>
  <c r="F164" i="1"/>
  <c r="F163" i="1"/>
  <c r="F162" i="1"/>
  <c r="F161" i="1"/>
  <c r="F160" i="1"/>
  <c r="F159" i="1"/>
  <c r="F158" i="1"/>
  <c r="H157" i="1"/>
  <c r="H181" i="1"/>
  <c r="H179" i="1"/>
  <c r="H178" i="1"/>
  <c r="H177" i="1"/>
  <c r="H176" i="1"/>
  <c r="H175" i="1"/>
  <c r="H173" i="1"/>
  <c r="H171" i="1"/>
  <c r="H170" i="1"/>
  <c r="H169" i="1"/>
  <c r="H168" i="1"/>
  <c r="H165" i="1"/>
  <c r="H164" i="1"/>
  <c r="H163" i="1"/>
  <c r="H162" i="1"/>
  <c r="H161" i="1"/>
  <c r="H160" i="1"/>
  <c r="H159" i="1"/>
  <c r="H158" i="1"/>
  <c r="D185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F185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H185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D158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F158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H158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D134" i="3"/>
  <c r="D136" i="3"/>
  <c r="D135" i="3"/>
  <c r="F137" i="3"/>
  <c r="F136" i="3"/>
  <c r="F135" i="3"/>
  <c r="H134" i="3"/>
  <c r="H137" i="3"/>
  <c r="H136" i="3"/>
  <c r="H135" i="3"/>
  <c r="D119" i="3"/>
  <c r="D121" i="3"/>
  <c r="D120" i="3"/>
  <c r="F119" i="3"/>
  <c r="F120" i="3"/>
  <c r="F121" i="3"/>
  <c r="D20" i="3"/>
  <c r="J20" i="2"/>
  <c r="J21" i="2"/>
  <c r="J22" i="2"/>
  <c r="J23" i="2"/>
  <c r="J24" i="2"/>
  <c r="J25" i="2"/>
  <c r="J26" i="2"/>
  <c r="J27" i="2"/>
  <c r="J28" i="2"/>
  <c r="J29" i="2"/>
  <c r="J30" i="2"/>
  <c r="J31" i="2"/>
  <c r="J18" i="2"/>
  <c r="H20" i="2"/>
  <c r="H21" i="2"/>
  <c r="H22" i="2"/>
  <c r="H23" i="2"/>
  <c r="H24" i="2"/>
  <c r="H25" i="2"/>
  <c r="H26" i="2"/>
  <c r="H27" i="2"/>
  <c r="H28" i="2"/>
  <c r="H29" i="2"/>
  <c r="H30" i="2"/>
  <c r="H31" i="2"/>
  <c r="H18" i="2"/>
  <c r="F20" i="2"/>
  <c r="F21" i="2"/>
  <c r="F22" i="2"/>
  <c r="F23" i="2"/>
  <c r="F24" i="2"/>
  <c r="F25" i="2"/>
  <c r="F26" i="2"/>
  <c r="F27" i="2"/>
  <c r="F28" i="2"/>
  <c r="F29" i="2"/>
  <c r="F30" i="2"/>
  <c r="F31" i="2"/>
  <c r="F18" i="2"/>
  <c r="D20" i="2"/>
  <c r="D21" i="2"/>
  <c r="D22" i="2"/>
  <c r="D23" i="2"/>
  <c r="D24" i="2"/>
  <c r="D25" i="2"/>
  <c r="D26" i="2"/>
  <c r="D27" i="2"/>
  <c r="D28" i="2"/>
  <c r="D29" i="2"/>
  <c r="D30" i="2"/>
  <c r="D18" i="2"/>
  <c r="I16" i="2"/>
  <c r="G16" i="2"/>
  <c r="E16" i="2"/>
  <c r="E16" i="3" s="1"/>
  <c r="C16" i="2"/>
  <c r="C32" i="2"/>
  <c r="A38" i="2"/>
  <c r="A44" i="2"/>
  <c r="A45" i="2"/>
  <c r="A47" i="2"/>
  <c r="L16" i="2" l="1"/>
  <c r="I16" i="3"/>
  <c r="F224" i="3"/>
  <c r="H224" i="3"/>
  <c r="H22" i="1"/>
  <c r="H23" i="1"/>
  <c r="H24" i="1"/>
  <c r="H26" i="1"/>
  <c r="H27" i="1"/>
  <c r="H28" i="1"/>
  <c r="H29" i="1"/>
  <c r="H30" i="1"/>
  <c r="F21" i="1"/>
  <c r="F22" i="1"/>
  <c r="F23" i="1"/>
  <c r="F24" i="1"/>
  <c r="F26" i="1"/>
  <c r="F28" i="1"/>
  <c r="F29" i="1"/>
  <c r="F30" i="1"/>
  <c r="D20" i="1"/>
  <c r="D21" i="1"/>
  <c r="D22" i="1"/>
  <c r="D23" i="1"/>
  <c r="D24" i="1"/>
  <c r="D26" i="1"/>
  <c r="D27" i="1"/>
  <c r="D28" i="1"/>
  <c r="D29" i="1"/>
  <c r="D30" i="1"/>
  <c r="A33" i="3"/>
  <c r="A34" i="3"/>
  <c r="A38" i="3"/>
  <c r="A41" i="3"/>
  <c r="A42" i="3"/>
  <c r="A44" i="3"/>
  <c r="A45" i="3"/>
  <c r="D30" i="3" l="1"/>
  <c r="D29" i="3"/>
  <c r="D28" i="3"/>
  <c r="D27" i="3"/>
  <c r="D26" i="3"/>
  <c r="D25" i="3"/>
  <c r="D24" i="3"/>
  <c r="D23" i="3"/>
  <c r="D22" i="3"/>
  <c r="D21" i="3"/>
  <c r="F20" i="3"/>
  <c r="F30" i="3"/>
  <c r="F29" i="3"/>
  <c r="F28" i="3"/>
  <c r="F27" i="3"/>
  <c r="F26" i="3"/>
  <c r="F25" i="3"/>
  <c r="F24" i="3"/>
  <c r="F23" i="3"/>
  <c r="F22" i="3"/>
  <c r="F21" i="3"/>
  <c r="H20" i="3"/>
  <c r="H31" i="3"/>
  <c r="H30" i="3"/>
  <c r="H29" i="3"/>
  <c r="H28" i="3"/>
  <c r="H27" i="3"/>
  <c r="H26" i="3"/>
  <c r="H25" i="3"/>
  <c r="H24" i="3"/>
  <c r="H23" i="3"/>
  <c r="H22" i="3"/>
  <c r="H21" i="3"/>
  <c r="A130" i="3"/>
  <c r="A129" i="3"/>
  <c r="A128" i="3"/>
  <c r="A126" i="3"/>
  <c r="A125" i="3"/>
  <c r="A115" i="3"/>
  <c r="A114" i="3"/>
  <c r="A113" i="3"/>
  <c r="A105" i="3"/>
  <c r="A104" i="3"/>
  <c r="A102" i="3"/>
  <c r="A101" i="3"/>
  <c r="A99" i="3"/>
  <c r="A98" i="3"/>
  <c r="A96" i="3"/>
  <c r="A95" i="3"/>
  <c r="A93" i="3"/>
  <c r="A92" i="3"/>
  <c r="A90" i="3"/>
  <c r="A89" i="3"/>
  <c r="A87" i="3"/>
  <c r="A86" i="3"/>
  <c r="A84" i="3"/>
  <c r="A83" i="3"/>
  <c r="A81" i="3"/>
  <c r="A80" i="3"/>
  <c r="A78" i="3"/>
  <c r="A77" i="3"/>
  <c r="A75" i="3"/>
  <c r="A74" i="3"/>
  <c r="A72" i="3"/>
  <c r="A71" i="3"/>
  <c r="A69" i="3"/>
  <c r="A68" i="3"/>
  <c r="A66" i="3"/>
  <c r="A65" i="3"/>
  <c r="A63" i="3"/>
  <c r="A62" i="3"/>
  <c r="A60" i="3"/>
  <c r="A59" i="3"/>
  <c r="A57" i="3"/>
  <c r="A56" i="3"/>
  <c r="A54" i="3"/>
  <c r="A53" i="3"/>
  <c r="A51" i="3"/>
  <c r="A50" i="3"/>
  <c r="A48" i="3"/>
  <c r="A47" i="3"/>
  <c r="A130" i="2"/>
  <c r="A129" i="2"/>
  <c r="A128" i="2"/>
  <c r="A126" i="2"/>
  <c r="A125" i="2"/>
  <c r="A124" i="2"/>
  <c r="A115" i="2"/>
  <c r="A114" i="2"/>
  <c r="A113" i="2"/>
  <c r="A111" i="2"/>
  <c r="A110" i="2"/>
  <c r="A107" i="2"/>
  <c r="A105" i="2"/>
  <c r="A104" i="2"/>
  <c r="A102" i="2"/>
  <c r="A101" i="2"/>
  <c r="A99" i="2"/>
  <c r="A98" i="2"/>
  <c r="A96" i="2"/>
  <c r="A95" i="2"/>
  <c r="A93" i="2"/>
  <c r="A92" i="2"/>
  <c r="A90" i="2"/>
  <c r="A89" i="2"/>
  <c r="A87" i="2"/>
  <c r="A86" i="2"/>
  <c r="A84" i="2"/>
  <c r="A83" i="2"/>
  <c r="A81" i="2"/>
  <c r="A80" i="2"/>
  <c r="A78" i="2"/>
  <c r="A77" i="2"/>
  <c r="A75" i="2"/>
  <c r="A74" i="2"/>
  <c r="A72" i="2"/>
  <c r="A71" i="2"/>
  <c r="A69" i="2"/>
  <c r="A68" i="2"/>
  <c r="A66" i="2"/>
  <c r="A65" i="2"/>
  <c r="A63" i="2"/>
  <c r="A62" i="2"/>
  <c r="A60" i="2"/>
  <c r="A59" i="2"/>
  <c r="A57" i="2"/>
  <c r="A56" i="2"/>
  <c r="A54" i="2"/>
  <c r="A53" i="2"/>
  <c r="A51" i="2"/>
  <c r="A50" i="2"/>
  <c r="A48" i="2"/>
  <c r="D31" i="3" l="1"/>
  <c r="K34" i="3"/>
  <c r="G34" i="3"/>
  <c r="E34" i="3"/>
  <c r="J34" i="3" s="1"/>
  <c r="C34" i="3"/>
  <c r="B34" i="3"/>
  <c r="K33" i="3"/>
  <c r="G33" i="3"/>
  <c r="E33" i="3"/>
  <c r="J33" i="3" s="1"/>
  <c r="C33" i="3"/>
  <c r="B33" i="3"/>
  <c r="D38" i="3"/>
  <c r="G42" i="3"/>
  <c r="J42" i="3" s="1"/>
  <c r="C42" i="3"/>
  <c r="B42" i="3"/>
  <c r="K41" i="3"/>
  <c r="G41" i="3"/>
  <c r="E41" i="3"/>
  <c r="J41" i="3" s="1"/>
  <c r="C41" i="3"/>
  <c r="B41" i="3"/>
  <c r="K45" i="3"/>
  <c r="G45" i="3"/>
  <c r="E45" i="3"/>
  <c r="J45" i="3" s="1"/>
  <c r="C45" i="3"/>
  <c r="B45" i="3"/>
  <c r="K44" i="3"/>
  <c r="G44" i="3"/>
  <c r="E44" i="3"/>
  <c r="J44" i="3" s="1"/>
  <c r="C44" i="3"/>
  <c r="B44" i="3"/>
  <c r="K48" i="3"/>
  <c r="G48" i="3"/>
  <c r="E48" i="3"/>
  <c r="J48" i="3" s="1"/>
  <c r="C48" i="3"/>
  <c r="B48" i="3"/>
  <c r="K47" i="3"/>
  <c r="G47" i="3"/>
  <c r="E47" i="3"/>
  <c r="J47" i="3" s="1"/>
  <c r="C47" i="3"/>
  <c r="B47" i="3"/>
  <c r="K51" i="3"/>
  <c r="G51" i="3"/>
  <c r="E51" i="3"/>
  <c r="J51" i="3" s="1"/>
  <c r="C51" i="3"/>
  <c r="B51" i="3"/>
  <c r="K50" i="3"/>
  <c r="G50" i="3"/>
  <c r="E50" i="3"/>
  <c r="J50" i="3" s="1"/>
  <c r="C50" i="3"/>
  <c r="B50" i="3"/>
  <c r="K54" i="3"/>
  <c r="G54" i="3"/>
  <c r="E54" i="3"/>
  <c r="J54" i="3" s="1"/>
  <c r="C54" i="3"/>
  <c r="B54" i="3"/>
  <c r="K53" i="3"/>
  <c r="G53" i="3"/>
  <c r="E53" i="3"/>
  <c r="J53" i="3" s="1"/>
  <c r="C53" i="3"/>
  <c r="B53" i="3"/>
  <c r="K57" i="3"/>
  <c r="G57" i="3"/>
  <c r="E57" i="3"/>
  <c r="J57" i="3" s="1"/>
  <c r="C57" i="3"/>
  <c r="B57" i="3"/>
  <c r="K56" i="3"/>
  <c r="G56" i="3"/>
  <c r="E56" i="3"/>
  <c r="J56" i="3" s="1"/>
  <c r="C56" i="3"/>
  <c r="B56" i="3"/>
  <c r="K60" i="3"/>
  <c r="G60" i="3"/>
  <c r="E60" i="3"/>
  <c r="J60" i="3" s="1"/>
  <c r="C60" i="3"/>
  <c r="B60" i="3"/>
  <c r="K59" i="3"/>
  <c r="G59" i="3"/>
  <c r="E59" i="3"/>
  <c r="J59" i="3" s="1"/>
  <c r="C59" i="3"/>
  <c r="B59" i="3"/>
  <c r="K63" i="3"/>
  <c r="G63" i="3"/>
  <c r="E63" i="3"/>
  <c r="J63" i="3" s="1"/>
  <c r="C63" i="3"/>
  <c r="B63" i="3"/>
  <c r="K62" i="3"/>
  <c r="G62" i="3"/>
  <c r="E62" i="3"/>
  <c r="J62" i="3" s="1"/>
  <c r="C62" i="3"/>
  <c r="B62" i="3"/>
  <c r="K66" i="3"/>
  <c r="G66" i="3"/>
  <c r="E66" i="3"/>
  <c r="J66" i="3" s="1"/>
  <c r="C66" i="3"/>
  <c r="B66" i="3"/>
  <c r="K65" i="3"/>
  <c r="G65" i="3"/>
  <c r="E65" i="3"/>
  <c r="J65" i="3" s="1"/>
  <c r="C65" i="3"/>
  <c r="B65" i="3"/>
  <c r="K69" i="3"/>
  <c r="G69" i="3"/>
  <c r="E69" i="3"/>
  <c r="J69" i="3" s="1"/>
  <c r="C69" i="3"/>
  <c r="B69" i="3"/>
  <c r="K68" i="3"/>
  <c r="G68" i="3"/>
  <c r="E68" i="3"/>
  <c r="J68" i="3" s="1"/>
  <c r="C68" i="3"/>
  <c r="B68" i="3"/>
  <c r="K72" i="3"/>
  <c r="G72" i="3"/>
  <c r="E72" i="3"/>
  <c r="J72" i="3" s="1"/>
  <c r="C72" i="3"/>
  <c r="B72" i="3"/>
  <c r="K71" i="3"/>
  <c r="G71" i="3"/>
  <c r="E71" i="3"/>
  <c r="J71" i="3" s="1"/>
  <c r="C71" i="3"/>
  <c r="B71" i="3"/>
  <c r="K75" i="3"/>
  <c r="G75" i="3"/>
  <c r="E75" i="3"/>
  <c r="J75" i="3" s="1"/>
  <c r="C75" i="3"/>
  <c r="B75" i="3"/>
  <c r="K74" i="3"/>
  <c r="G74" i="3"/>
  <c r="E74" i="3"/>
  <c r="J74" i="3" s="1"/>
  <c r="C74" i="3"/>
  <c r="B74" i="3"/>
  <c r="K78" i="3"/>
  <c r="G78" i="3"/>
  <c r="E78" i="3"/>
  <c r="J78" i="3" s="1"/>
  <c r="C78" i="3"/>
  <c r="B78" i="3"/>
  <c r="K77" i="3"/>
  <c r="G77" i="3"/>
  <c r="E77" i="3"/>
  <c r="J77" i="3" s="1"/>
  <c r="C77" i="3"/>
  <c r="B77" i="3"/>
  <c r="K81" i="3"/>
  <c r="G81" i="3"/>
  <c r="E81" i="3"/>
  <c r="J81" i="3" s="1"/>
  <c r="C81" i="3"/>
  <c r="B81" i="3"/>
  <c r="K80" i="3"/>
  <c r="G80" i="3"/>
  <c r="E80" i="3"/>
  <c r="J80" i="3" s="1"/>
  <c r="C80" i="3"/>
  <c r="B80" i="3"/>
  <c r="K84" i="3"/>
  <c r="G84" i="3"/>
  <c r="E84" i="3"/>
  <c r="J84" i="3" s="1"/>
  <c r="C84" i="3"/>
  <c r="B84" i="3"/>
  <c r="K83" i="3"/>
  <c r="G83" i="3"/>
  <c r="E83" i="3"/>
  <c r="J83" i="3" s="1"/>
  <c r="C83" i="3"/>
  <c r="B83" i="3"/>
  <c r="K87" i="3"/>
  <c r="G87" i="3"/>
  <c r="E87" i="3"/>
  <c r="J87" i="3" s="1"/>
  <c r="C87" i="3"/>
  <c r="B87" i="3"/>
  <c r="K86" i="3"/>
  <c r="G86" i="3"/>
  <c r="E86" i="3"/>
  <c r="J86" i="3" s="1"/>
  <c r="C86" i="3"/>
  <c r="B86" i="3"/>
  <c r="K90" i="3"/>
  <c r="G90" i="3"/>
  <c r="E90" i="3"/>
  <c r="J90" i="3" s="1"/>
  <c r="C90" i="3"/>
  <c r="B90" i="3"/>
  <c r="K89" i="3"/>
  <c r="G89" i="3"/>
  <c r="E89" i="3"/>
  <c r="J89" i="3" s="1"/>
  <c r="C89" i="3"/>
  <c r="B89" i="3"/>
  <c r="K93" i="3"/>
  <c r="G93" i="3"/>
  <c r="E93" i="3"/>
  <c r="J93" i="3" s="1"/>
  <c r="C93" i="3"/>
  <c r="B93" i="3"/>
  <c r="K92" i="3"/>
  <c r="G92" i="3"/>
  <c r="E92" i="3"/>
  <c r="J92" i="3" s="1"/>
  <c r="C92" i="3"/>
  <c r="B92" i="3"/>
  <c r="K96" i="3"/>
  <c r="G96" i="3"/>
  <c r="E96" i="3"/>
  <c r="J96" i="3" s="1"/>
  <c r="C96" i="3"/>
  <c r="B96" i="3"/>
  <c r="K95" i="3"/>
  <c r="G95" i="3"/>
  <c r="E95" i="3"/>
  <c r="J95" i="3" s="1"/>
  <c r="C95" i="3"/>
  <c r="B95" i="3"/>
  <c r="K99" i="3"/>
  <c r="G99" i="3"/>
  <c r="E99" i="3"/>
  <c r="J99" i="3" s="1"/>
  <c r="C99" i="3"/>
  <c r="B99" i="3"/>
  <c r="K98" i="3"/>
  <c r="G98" i="3"/>
  <c r="E98" i="3"/>
  <c r="J98" i="3" s="1"/>
  <c r="C98" i="3"/>
  <c r="B98" i="3"/>
  <c r="K102" i="3"/>
  <c r="G102" i="3"/>
  <c r="E102" i="3"/>
  <c r="J102" i="3" s="1"/>
  <c r="C102" i="3"/>
  <c r="B102" i="3"/>
  <c r="K101" i="3"/>
  <c r="G101" i="3"/>
  <c r="E101" i="3"/>
  <c r="J101" i="3" s="1"/>
  <c r="C101" i="3"/>
  <c r="B101" i="3"/>
  <c r="K105" i="3"/>
  <c r="G105" i="3"/>
  <c r="E105" i="3"/>
  <c r="J105" i="3" s="1"/>
  <c r="C105" i="3"/>
  <c r="B105" i="3"/>
  <c r="K104" i="3"/>
  <c r="G104" i="3"/>
  <c r="E104" i="3"/>
  <c r="J104" i="3" s="1"/>
  <c r="C104" i="3"/>
  <c r="B104" i="3"/>
  <c r="K110" i="3"/>
  <c r="G110" i="3"/>
  <c r="E110" i="3"/>
  <c r="J110" i="3" s="1"/>
  <c r="C110" i="3"/>
  <c r="B110" i="3"/>
  <c r="K115" i="3"/>
  <c r="G115" i="3"/>
  <c r="E115" i="3"/>
  <c r="J115" i="3" s="1"/>
  <c r="C115" i="3"/>
  <c r="B115" i="3"/>
  <c r="K114" i="3"/>
  <c r="G114" i="3"/>
  <c r="E114" i="3"/>
  <c r="J114" i="3" s="1"/>
  <c r="C114" i="3"/>
  <c r="E113" i="3"/>
  <c r="C113" i="3"/>
  <c r="B113" i="3"/>
  <c r="K122" i="3"/>
  <c r="L122" i="3" s="1"/>
  <c r="E122" i="3"/>
  <c r="B122" i="3"/>
  <c r="K118" i="3"/>
  <c r="L118" i="3" s="1"/>
  <c r="E118" i="3"/>
  <c r="C118" i="3"/>
  <c r="B118" i="3"/>
  <c r="K117" i="3"/>
  <c r="G117" i="3"/>
  <c r="E117" i="3"/>
  <c r="J117" i="3" s="1"/>
  <c r="B117" i="3"/>
  <c r="K126" i="3"/>
  <c r="G126" i="3"/>
  <c r="E126" i="3"/>
  <c r="J126" i="3" s="1"/>
  <c r="C126" i="3"/>
  <c r="B126" i="3"/>
  <c r="E125" i="3"/>
  <c r="C125" i="3"/>
  <c r="B125" i="3"/>
  <c r="K124" i="3"/>
  <c r="G124" i="3"/>
  <c r="E124" i="3"/>
  <c r="J124" i="3" s="1"/>
  <c r="C124" i="3"/>
  <c r="B124" i="3"/>
  <c r="K130" i="3"/>
  <c r="G130" i="3"/>
  <c r="E130" i="3"/>
  <c r="J130" i="3" s="1"/>
  <c r="C130" i="3"/>
  <c r="B130" i="3"/>
  <c r="K129" i="3"/>
  <c r="G129" i="3"/>
  <c r="E129" i="3"/>
  <c r="J129" i="3" s="1"/>
  <c r="C129" i="3"/>
  <c r="B129" i="3"/>
  <c r="K128" i="3"/>
  <c r="G128" i="3"/>
  <c r="E128" i="3"/>
  <c r="J128" i="3" s="1"/>
  <c r="C128" i="3"/>
  <c r="B128" i="3"/>
  <c r="B137" i="3"/>
  <c r="D137" i="3" s="1"/>
  <c r="C133" i="3"/>
  <c r="F133" i="3" s="1"/>
  <c r="B133" i="3"/>
  <c r="C132" i="3"/>
  <c r="K153" i="3"/>
  <c r="L153" i="3" s="1"/>
  <c r="K140" i="3"/>
  <c r="L140" i="3" s="1"/>
  <c r="G140" i="3"/>
  <c r="J140" i="3" s="1"/>
  <c r="E140" i="3"/>
  <c r="C140" i="3"/>
  <c r="B140" i="3"/>
  <c r="G107" i="3"/>
  <c r="E107" i="3"/>
  <c r="J107" i="3" s="1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I46" i="2"/>
  <c r="L46" i="2" s="1"/>
  <c r="G46" i="2"/>
  <c r="E46" i="2"/>
  <c r="C46" i="2"/>
  <c r="K46" i="1"/>
  <c r="K46" i="3" s="1"/>
  <c r="G46" i="1"/>
  <c r="I46" i="3" s="1"/>
  <c r="E46" i="1"/>
  <c r="C46" i="1"/>
  <c r="E46" i="3" l="1"/>
  <c r="D74" i="3"/>
  <c r="D65" i="3"/>
  <c r="D98" i="3"/>
  <c r="D80" i="3"/>
  <c r="D62" i="3"/>
  <c r="D44" i="3"/>
  <c r="J46" i="3"/>
  <c r="D125" i="3"/>
  <c r="D59" i="3"/>
  <c r="G46" i="3"/>
  <c r="L46" i="3" s="1"/>
  <c r="H84" i="3"/>
  <c r="H62" i="3"/>
  <c r="H107" i="3"/>
  <c r="D122" i="3"/>
  <c r="D101" i="3"/>
  <c r="D89" i="3"/>
  <c r="D83" i="3"/>
  <c r="H81" i="3"/>
  <c r="H75" i="3"/>
  <c r="D113" i="3"/>
  <c r="H83" i="3"/>
  <c r="H80" i="3"/>
  <c r="H74" i="3"/>
  <c r="H63" i="3"/>
  <c r="F38" i="3"/>
  <c r="C46" i="3"/>
  <c r="F46" i="3" s="1"/>
  <c r="D181" i="3"/>
  <c r="F181" i="3"/>
  <c r="D141" i="3"/>
  <c r="F128" i="3"/>
  <c r="H129" i="3"/>
  <c r="F126" i="3"/>
  <c r="L126" i="3"/>
  <c r="H118" i="3"/>
  <c r="L102" i="3"/>
  <c r="L99" i="3"/>
  <c r="L90" i="3"/>
  <c r="L84" i="3"/>
  <c r="L81" i="3"/>
  <c r="L75" i="3"/>
  <c r="L66" i="3"/>
  <c r="L63" i="3"/>
  <c r="L60" i="3"/>
  <c r="L45" i="3"/>
  <c r="H33" i="3"/>
  <c r="F34" i="3"/>
  <c r="D184" i="3"/>
  <c r="D140" i="3"/>
  <c r="H128" i="3"/>
  <c r="L129" i="3"/>
  <c r="D130" i="3"/>
  <c r="H130" i="3"/>
  <c r="L130" i="3"/>
  <c r="F125" i="3"/>
  <c r="H125" i="3"/>
  <c r="D117" i="3"/>
  <c r="H122" i="3"/>
  <c r="H114" i="3"/>
  <c r="D115" i="3"/>
  <c r="L115" i="3"/>
  <c r="H110" i="3"/>
  <c r="H104" i="3"/>
  <c r="D105" i="3"/>
  <c r="L105" i="3"/>
  <c r="F101" i="3"/>
  <c r="L101" i="3"/>
  <c r="D102" i="3"/>
  <c r="F102" i="3"/>
  <c r="F98" i="3"/>
  <c r="L98" i="3"/>
  <c r="D99" i="3"/>
  <c r="F99" i="3"/>
  <c r="H95" i="3"/>
  <c r="D96" i="3"/>
  <c r="L96" i="3"/>
  <c r="D92" i="3"/>
  <c r="L92" i="3"/>
  <c r="H93" i="3"/>
  <c r="F89" i="3"/>
  <c r="L89" i="3"/>
  <c r="D90" i="3"/>
  <c r="F90" i="3"/>
  <c r="H86" i="3"/>
  <c r="D87" i="3"/>
  <c r="L87" i="3"/>
  <c r="H77" i="3"/>
  <c r="D78" i="3"/>
  <c r="L78" i="3"/>
  <c r="D72" i="3"/>
  <c r="L72" i="3"/>
  <c r="D69" i="3"/>
  <c r="L69" i="3"/>
  <c r="F65" i="3"/>
  <c r="L65" i="3"/>
  <c r="D66" i="3"/>
  <c r="F66" i="3"/>
  <c r="F59" i="3"/>
  <c r="L59" i="3"/>
  <c r="D60" i="3"/>
  <c r="F60" i="3"/>
  <c r="D57" i="3"/>
  <c r="L57" i="3"/>
  <c r="D54" i="3"/>
  <c r="L54" i="3"/>
  <c r="D51" i="3"/>
  <c r="L51" i="3"/>
  <c r="H47" i="3"/>
  <c r="D48" i="3"/>
  <c r="L48" i="3"/>
  <c r="F44" i="3"/>
  <c r="L44" i="3"/>
  <c r="D45" i="3"/>
  <c r="F45" i="3"/>
  <c r="H41" i="3"/>
  <c r="D42" i="3"/>
  <c r="D33" i="3"/>
  <c r="H34" i="3"/>
  <c r="D129" i="3"/>
  <c r="D118" i="3"/>
  <c r="L56" i="3"/>
  <c r="L53" i="3"/>
  <c r="H141" i="3"/>
  <c r="F132" i="3"/>
  <c r="H133" i="3"/>
  <c r="D128" i="3"/>
  <c r="F129" i="3"/>
  <c r="D124" i="3"/>
  <c r="H126" i="3"/>
  <c r="L117" i="3"/>
  <c r="F118" i="3"/>
  <c r="F114" i="3"/>
  <c r="D110" i="3"/>
  <c r="D104" i="3"/>
  <c r="F95" i="3"/>
  <c r="D93" i="3"/>
  <c r="D86" i="3"/>
  <c r="L83" i="3"/>
  <c r="F84" i="3"/>
  <c r="L80" i="3"/>
  <c r="F81" i="3"/>
  <c r="D77" i="3"/>
  <c r="L74" i="3"/>
  <c r="F75" i="3"/>
  <c r="F71" i="3"/>
  <c r="F68" i="3"/>
  <c r="L62" i="3"/>
  <c r="F63" i="3"/>
  <c r="D56" i="3"/>
  <c r="F53" i="3"/>
  <c r="F50" i="3"/>
  <c r="D47" i="3"/>
  <c r="D41" i="3"/>
  <c r="L33" i="3"/>
  <c r="D34" i="3"/>
  <c r="L71" i="3"/>
  <c r="L68" i="3"/>
  <c r="L50" i="3"/>
  <c r="L128" i="3"/>
  <c r="F130" i="3"/>
  <c r="L125" i="3"/>
  <c r="D126" i="3"/>
  <c r="F122" i="3"/>
  <c r="H115" i="3"/>
  <c r="H105" i="3"/>
  <c r="H101" i="3"/>
  <c r="H102" i="3"/>
  <c r="H98" i="3"/>
  <c r="H99" i="3"/>
  <c r="H96" i="3"/>
  <c r="F92" i="3"/>
  <c r="H89" i="3"/>
  <c r="H90" i="3"/>
  <c r="H87" i="3"/>
  <c r="F83" i="3"/>
  <c r="F80" i="3"/>
  <c r="H78" i="3"/>
  <c r="F74" i="3"/>
  <c r="H72" i="3"/>
  <c r="H69" i="3"/>
  <c r="H65" i="3"/>
  <c r="H66" i="3"/>
  <c r="F62" i="3"/>
  <c r="H59" i="3"/>
  <c r="H60" i="3"/>
  <c r="H57" i="3"/>
  <c r="H54" i="3"/>
  <c r="F51" i="3"/>
  <c r="H48" i="3"/>
  <c r="H44" i="3"/>
  <c r="H45" i="3"/>
  <c r="H42" i="3"/>
  <c r="F33" i="3"/>
  <c r="L34" i="3"/>
  <c r="H157" i="3"/>
  <c r="F107" i="3"/>
  <c r="L124" i="3"/>
  <c r="F117" i="3"/>
  <c r="F157" i="3"/>
  <c r="H140" i="3"/>
  <c r="H132" i="3"/>
  <c r="D132" i="3"/>
  <c r="H124" i="3"/>
  <c r="F124" i="3"/>
  <c r="H117" i="3"/>
  <c r="F113" i="3"/>
  <c r="F31" i="3"/>
  <c r="H38" i="3"/>
  <c r="F41" i="3"/>
  <c r="L41" i="3"/>
  <c r="F42" i="3"/>
  <c r="F47" i="3"/>
  <c r="L47" i="3"/>
  <c r="F48" i="3"/>
  <c r="H51" i="3"/>
  <c r="D50" i="3"/>
  <c r="H50" i="3"/>
  <c r="D53" i="3"/>
  <c r="H53" i="3"/>
  <c r="F54" i="3"/>
  <c r="F56" i="3"/>
  <c r="H56" i="3"/>
  <c r="F57" i="3"/>
  <c r="D63" i="3"/>
  <c r="D68" i="3"/>
  <c r="H68" i="3"/>
  <c r="F69" i="3"/>
  <c r="D71" i="3"/>
  <c r="H71" i="3"/>
  <c r="F72" i="3"/>
  <c r="D75" i="3"/>
  <c r="F77" i="3"/>
  <c r="L77" i="3"/>
  <c r="F78" i="3"/>
  <c r="D81" i="3"/>
  <c r="D84" i="3"/>
  <c r="F86" i="3"/>
  <c r="L86" i="3"/>
  <c r="F87" i="3"/>
  <c r="H92" i="3"/>
  <c r="F93" i="3"/>
  <c r="L93" i="3"/>
  <c r="L95" i="3"/>
  <c r="D95" i="3"/>
  <c r="F96" i="3"/>
  <c r="F104" i="3"/>
  <c r="L104" i="3"/>
  <c r="F105" i="3"/>
  <c r="F110" i="3"/>
  <c r="L110" i="3"/>
  <c r="H113" i="3"/>
  <c r="L114" i="3"/>
  <c r="D114" i="3"/>
  <c r="F115" i="3"/>
  <c r="D133" i="3"/>
  <c r="F140" i="3"/>
  <c r="F141" i="3"/>
  <c r="D107" i="3"/>
  <c r="D157" i="3"/>
  <c r="K265" i="3"/>
  <c r="K264" i="3"/>
  <c r="K263" i="3"/>
  <c r="K262" i="3"/>
  <c r="K261" i="3"/>
  <c r="K260" i="3"/>
  <c r="K259" i="3"/>
  <c r="K258" i="3"/>
  <c r="K257" i="3"/>
  <c r="K256" i="3"/>
  <c r="K255" i="3"/>
  <c r="G265" i="3"/>
  <c r="G264" i="3"/>
  <c r="G263" i="3"/>
  <c r="G262" i="3"/>
  <c r="G261" i="3"/>
  <c r="G260" i="3"/>
  <c r="G259" i="3"/>
  <c r="G258" i="3"/>
  <c r="G257" i="3"/>
  <c r="G256" i="3"/>
  <c r="G255" i="3"/>
  <c r="C265" i="3"/>
  <c r="C264" i="3"/>
  <c r="C263" i="3"/>
  <c r="C262" i="3"/>
  <c r="C261" i="3"/>
  <c r="C260" i="3"/>
  <c r="C259" i="3"/>
  <c r="C258" i="3"/>
  <c r="C257" i="3"/>
  <c r="C256" i="3"/>
  <c r="C255" i="3"/>
  <c r="E265" i="3"/>
  <c r="J265" i="3" s="1"/>
  <c r="E264" i="3"/>
  <c r="J264" i="3" s="1"/>
  <c r="E263" i="3"/>
  <c r="J263" i="3" s="1"/>
  <c r="E262" i="3"/>
  <c r="J262" i="3" s="1"/>
  <c r="E261" i="3"/>
  <c r="J261" i="3" s="1"/>
  <c r="E260" i="3"/>
  <c r="J260" i="3" s="1"/>
  <c r="E259" i="3"/>
  <c r="J259" i="3" s="1"/>
  <c r="E258" i="3"/>
  <c r="J258" i="3" s="1"/>
  <c r="E257" i="3"/>
  <c r="J257" i="3" s="1"/>
  <c r="E256" i="3"/>
  <c r="J256" i="3" s="1"/>
  <c r="E255" i="3"/>
  <c r="J255" i="3" s="1"/>
  <c r="B265" i="3"/>
  <c r="B264" i="3"/>
  <c r="B263" i="3"/>
  <c r="B262" i="3"/>
  <c r="B261" i="3"/>
  <c r="B260" i="3"/>
  <c r="B259" i="3"/>
  <c r="B258" i="3"/>
  <c r="B257" i="3"/>
  <c r="B256" i="3"/>
  <c r="B255" i="3"/>
  <c r="H46" i="3" l="1"/>
  <c r="L265" i="3"/>
  <c r="H265" i="3"/>
  <c r="F265" i="3"/>
  <c r="D265" i="3"/>
  <c r="L264" i="3"/>
  <c r="H264" i="3"/>
  <c r="F264" i="3"/>
  <c r="D264" i="3"/>
  <c r="L263" i="3"/>
  <c r="H263" i="3"/>
  <c r="F263" i="3"/>
  <c r="D263" i="3"/>
  <c r="L262" i="3"/>
  <c r="H262" i="3"/>
  <c r="F262" i="3"/>
  <c r="D262" i="3"/>
  <c r="L261" i="3"/>
  <c r="H261" i="3"/>
  <c r="F261" i="3"/>
  <c r="D261" i="3"/>
  <c r="L260" i="3"/>
  <c r="H260" i="3"/>
  <c r="F260" i="3"/>
  <c r="D260" i="3"/>
  <c r="L259" i="3"/>
  <c r="H259" i="3"/>
  <c r="F259" i="3"/>
  <c r="D259" i="3"/>
  <c r="L258" i="3"/>
  <c r="H258" i="3"/>
  <c r="F258" i="3"/>
  <c r="D258" i="3"/>
  <c r="L257" i="3"/>
  <c r="H257" i="3"/>
  <c r="F257" i="3"/>
  <c r="D257" i="3"/>
  <c r="L256" i="3"/>
  <c r="H256" i="3"/>
  <c r="F256" i="3"/>
  <c r="D256" i="3"/>
  <c r="L255" i="3"/>
  <c r="H255" i="3"/>
  <c r="F255" i="3"/>
  <c r="D255" i="3"/>
  <c r="H254" i="3"/>
  <c r="F254" i="3"/>
  <c r="D254" i="3"/>
  <c r="H253" i="3"/>
  <c r="F253" i="3"/>
  <c r="D253" i="3"/>
  <c r="H252" i="3"/>
  <c r="F252" i="3"/>
  <c r="D252" i="3"/>
  <c r="H251" i="3"/>
  <c r="F251" i="3"/>
  <c r="D251" i="3"/>
  <c r="H250" i="3"/>
  <c r="F250" i="3"/>
  <c r="D250" i="3"/>
  <c r="H249" i="3"/>
  <c r="F249" i="3"/>
  <c r="D249" i="3"/>
  <c r="H248" i="3"/>
  <c r="F248" i="3"/>
  <c r="D248" i="3"/>
  <c r="H247" i="3"/>
  <c r="F247" i="3"/>
  <c r="D247" i="3"/>
  <c r="H246" i="3"/>
  <c r="F246" i="3"/>
  <c r="D246" i="3"/>
  <c r="H245" i="3"/>
  <c r="F245" i="3"/>
  <c r="D245" i="3"/>
  <c r="H244" i="3"/>
  <c r="F244" i="3"/>
  <c r="D244" i="3"/>
  <c r="H243" i="3"/>
  <c r="F243" i="3"/>
  <c r="D243" i="3"/>
  <c r="F242" i="3"/>
  <c r="D242" i="3"/>
  <c r="J256" i="2"/>
  <c r="H256" i="2"/>
  <c r="F256" i="2"/>
  <c r="D256" i="2"/>
  <c r="J255" i="2"/>
  <c r="H255" i="2"/>
  <c r="F255" i="2"/>
  <c r="D255" i="2"/>
  <c r="J254" i="2"/>
  <c r="H254" i="2"/>
  <c r="F254" i="2"/>
  <c r="D254" i="2"/>
  <c r="J253" i="2"/>
  <c r="H253" i="2"/>
  <c r="F253" i="2"/>
  <c r="D253" i="2"/>
  <c r="J252" i="2"/>
  <c r="H252" i="2"/>
  <c r="F252" i="2"/>
  <c r="D252" i="2"/>
  <c r="J251" i="2"/>
  <c r="H251" i="2"/>
  <c r="F251" i="2"/>
  <c r="D251" i="2"/>
  <c r="J250" i="2"/>
  <c r="H250" i="2"/>
  <c r="F250" i="2"/>
  <c r="D250" i="2"/>
  <c r="J249" i="2"/>
  <c r="H249" i="2"/>
  <c r="F249" i="2"/>
  <c r="D249" i="2"/>
  <c r="J248" i="2"/>
  <c r="H248" i="2"/>
  <c r="F248" i="2"/>
  <c r="D248" i="2"/>
  <c r="J247" i="2"/>
  <c r="H247" i="2"/>
  <c r="F247" i="2"/>
  <c r="D247" i="2"/>
  <c r="J246" i="2"/>
  <c r="H246" i="2"/>
  <c r="F246" i="2"/>
  <c r="D246" i="2"/>
  <c r="J245" i="2"/>
  <c r="H245" i="2"/>
  <c r="F245" i="2"/>
  <c r="D245" i="2"/>
  <c r="J244" i="2"/>
  <c r="H244" i="2"/>
  <c r="F244" i="2"/>
  <c r="D244" i="2"/>
  <c r="J243" i="2"/>
  <c r="H243" i="2"/>
  <c r="F243" i="2"/>
  <c r="D243" i="2"/>
  <c r="J210" i="2"/>
  <c r="H210" i="2"/>
  <c r="F210" i="2"/>
  <c r="D210" i="2"/>
  <c r="I209" i="2"/>
  <c r="I209" i="3" s="1"/>
  <c r="G209" i="2"/>
  <c r="G209" i="3" s="1"/>
  <c r="E209" i="2"/>
  <c r="E209" i="3" s="1"/>
  <c r="C209" i="2"/>
  <c r="C209" i="3" s="1"/>
  <c r="B209" i="2"/>
  <c r="B209" i="3" s="1"/>
  <c r="J184" i="2"/>
  <c r="H184" i="2"/>
  <c r="F184" i="2"/>
  <c r="D184" i="2"/>
  <c r="I183" i="2"/>
  <c r="K183" i="3" s="1"/>
  <c r="G183" i="2"/>
  <c r="G183" i="3" s="1"/>
  <c r="E183" i="2"/>
  <c r="C183" i="2"/>
  <c r="B183" i="2"/>
  <c r="B183" i="3" s="1"/>
  <c r="J157" i="2"/>
  <c r="H157" i="2"/>
  <c r="D157" i="2"/>
  <c r="I156" i="2"/>
  <c r="G156" i="2"/>
  <c r="G156" i="3" s="1"/>
  <c r="E156" i="2"/>
  <c r="E156" i="3" s="1"/>
  <c r="C156" i="2"/>
  <c r="C156" i="3" s="1"/>
  <c r="B156" i="2"/>
  <c r="B156" i="3" s="1"/>
  <c r="J140" i="2"/>
  <c r="H140" i="2"/>
  <c r="F140" i="2"/>
  <c r="D140" i="2"/>
  <c r="I139" i="2"/>
  <c r="I139" i="3" s="1"/>
  <c r="G139" i="2"/>
  <c r="G131" i="2" s="1"/>
  <c r="E139" i="2"/>
  <c r="E131" i="2" s="1"/>
  <c r="C139" i="2"/>
  <c r="C131" i="2" s="1"/>
  <c r="C131" i="3" s="1"/>
  <c r="B139" i="2"/>
  <c r="B131" i="2" s="1"/>
  <c r="J137" i="2"/>
  <c r="H137" i="2"/>
  <c r="F137" i="2"/>
  <c r="J133" i="2"/>
  <c r="H133" i="2"/>
  <c r="F133" i="2"/>
  <c r="D133" i="2"/>
  <c r="J132" i="2"/>
  <c r="H132" i="2"/>
  <c r="F132" i="2"/>
  <c r="D132" i="2"/>
  <c r="J130" i="2"/>
  <c r="H130" i="2"/>
  <c r="F130" i="2"/>
  <c r="D130" i="2"/>
  <c r="J129" i="2"/>
  <c r="H129" i="2"/>
  <c r="F129" i="2"/>
  <c r="D129" i="2"/>
  <c r="J128" i="2"/>
  <c r="H128" i="2"/>
  <c r="F128" i="2"/>
  <c r="D128" i="2"/>
  <c r="I127" i="2"/>
  <c r="L127" i="2" s="1"/>
  <c r="G127" i="2"/>
  <c r="E127" i="2"/>
  <c r="C127" i="2"/>
  <c r="B127" i="2"/>
  <c r="J126" i="2"/>
  <c r="H126" i="2"/>
  <c r="F126" i="2"/>
  <c r="D126" i="2"/>
  <c r="J125" i="2"/>
  <c r="H125" i="2"/>
  <c r="F125" i="2"/>
  <c r="D125" i="2"/>
  <c r="J124" i="2"/>
  <c r="H124" i="2"/>
  <c r="F124" i="2"/>
  <c r="D124" i="2"/>
  <c r="I123" i="2"/>
  <c r="G123" i="2"/>
  <c r="E123" i="2"/>
  <c r="C123" i="2"/>
  <c r="C123" i="3" s="1"/>
  <c r="J118" i="2"/>
  <c r="H118" i="2"/>
  <c r="F118" i="2"/>
  <c r="D118" i="2"/>
  <c r="J117" i="2"/>
  <c r="H117" i="2"/>
  <c r="F117" i="2"/>
  <c r="D117" i="2"/>
  <c r="I116" i="2"/>
  <c r="K116" i="3" s="1"/>
  <c r="G116" i="2"/>
  <c r="E116" i="2"/>
  <c r="C116" i="2"/>
  <c r="C116" i="3" s="1"/>
  <c r="B116" i="2"/>
  <c r="J115" i="2"/>
  <c r="H115" i="2"/>
  <c r="F115" i="2"/>
  <c r="D115" i="2"/>
  <c r="J114" i="2"/>
  <c r="H114" i="2"/>
  <c r="F114" i="2"/>
  <c r="D114" i="2"/>
  <c r="J113" i="2"/>
  <c r="H113" i="2"/>
  <c r="F113" i="2"/>
  <c r="D113" i="2"/>
  <c r="I112" i="2"/>
  <c r="G112" i="2"/>
  <c r="E112" i="2"/>
  <c r="C112" i="2"/>
  <c r="B112" i="2"/>
  <c r="J111" i="2"/>
  <c r="H111" i="2"/>
  <c r="F111" i="2"/>
  <c r="D111" i="2"/>
  <c r="J110" i="2"/>
  <c r="H110" i="2"/>
  <c r="F110" i="2"/>
  <c r="D110" i="2"/>
  <c r="I109" i="2"/>
  <c r="G109" i="2"/>
  <c r="E109" i="2"/>
  <c r="B109" i="2"/>
  <c r="B109" i="3" s="1"/>
  <c r="J107" i="2"/>
  <c r="H107" i="2"/>
  <c r="F107" i="2"/>
  <c r="D107" i="2"/>
  <c r="L106" i="2"/>
  <c r="B106" i="3"/>
  <c r="D106" i="3" s="1"/>
  <c r="J105" i="2"/>
  <c r="H105" i="2"/>
  <c r="F105" i="2"/>
  <c r="D105" i="2"/>
  <c r="J104" i="2"/>
  <c r="H104" i="2"/>
  <c r="F104" i="2"/>
  <c r="D104" i="2"/>
  <c r="I103" i="2"/>
  <c r="L103" i="2" s="1"/>
  <c r="G103" i="2"/>
  <c r="E103" i="2"/>
  <c r="C103" i="2"/>
  <c r="B103" i="2"/>
  <c r="B103" i="3" s="1"/>
  <c r="J102" i="2"/>
  <c r="H102" i="2"/>
  <c r="F102" i="2"/>
  <c r="D102" i="2"/>
  <c r="J101" i="2"/>
  <c r="H101" i="2"/>
  <c r="F101" i="2"/>
  <c r="D101" i="2"/>
  <c r="I100" i="2"/>
  <c r="L100" i="2" s="1"/>
  <c r="G100" i="2"/>
  <c r="E100" i="2"/>
  <c r="C100" i="2"/>
  <c r="B100" i="2"/>
  <c r="J99" i="2"/>
  <c r="H99" i="2"/>
  <c r="F99" i="2"/>
  <c r="D99" i="2"/>
  <c r="J98" i="2"/>
  <c r="H98" i="2"/>
  <c r="F98" i="2"/>
  <c r="D98" i="2"/>
  <c r="I97" i="2"/>
  <c r="L97" i="2" s="1"/>
  <c r="G97" i="2"/>
  <c r="E97" i="2"/>
  <c r="C97" i="2"/>
  <c r="B97" i="2"/>
  <c r="B97" i="3" s="1"/>
  <c r="J96" i="2"/>
  <c r="H96" i="2"/>
  <c r="F96" i="2"/>
  <c r="D96" i="2"/>
  <c r="J95" i="2"/>
  <c r="H95" i="2"/>
  <c r="F95" i="2"/>
  <c r="D95" i="2"/>
  <c r="I94" i="2"/>
  <c r="L94" i="2" s="1"/>
  <c r="G94" i="2"/>
  <c r="E94" i="2"/>
  <c r="C94" i="2"/>
  <c r="B94" i="2"/>
  <c r="B94" i="3" s="1"/>
  <c r="J93" i="2"/>
  <c r="H93" i="2"/>
  <c r="F93" i="2"/>
  <c r="D93" i="2"/>
  <c r="J92" i="2"/>
  <c r="H92" i="2"/>
  <c r="F92" i="2"/>
  <c r="D92" i="2"/>
  <c r="I91" i="2"/>
  <c r="L91" i="2" s="1"/>
  <c r="G91" i="2"/>
  <c r="E91" i="2"/>
  <c r="C91" i="2"/>
  <c r="B91" i="2"/>
  <c r="J90" i="2"/>
  <c r="H90" i="2"/>
  <c r="F90" i="2"/>
  <c r="D90" i="2"/>
  <c r="J89" i="2"/>
  <c r="H89" i="2"/>
  <c r="F89" i="2"/>
  <c r="D89" i="2"/>
  <c r="I88" i="2"/>
  <c r="L88" i="2" s="1"/>
  <c r="G88" i="2"/>
  <c r="E88" i="2"/>
  <c r="C88" i="2"/>
  <c r="B88" i="2"/>
  <c r="J87" i="2"/>
  <c r="H87" i="2"/>
  <c r="F87" i="2"/>
  <c r="D87" i="2"/>
  <c r="J86" i="2"/>
  <c r="H86" i="2"/>
  <c r="F86" i="2"/>
  <c r="D86" i="2"/>
  <c r="I85" i="2"/>
  <c r="L85" i="2" s="1"/>
  <c r="G85" i="2"/>
  <c r="E85" i="2"/>
  <c r="C85" i="2"/>
  <c r="B85" i="2"/>
  <c r="B85" i="3" s="1"/>
  <c r="J84" i="2"/>
  <c r="H84" i="2"/>
  <c r="F84" i="2"/>
  <c r="D84" i="2"/>
  <c r="J83" i="2"/>
  <c r="H83" i="2"/>
  <c r="F83" i="2"/>
  <c r="D83" i="2"/>
  <c r="I82" i="2"/>
  <c r="L82" i="2" s="1"/>
  <c r="G82" i="2"/>
  <c r="E82" i="2"/>
  <c r="C82" i="2"/>
  <c r="B82" i="2"/>
  <c r="J81" i="2"/>
  <c r="H81" i="2"/>
  <c r="F81" i="2"/>
  <c r="D81" i="2"/>
  <c r="J80" i="2"/>
  <c r="H80" i="2"/>
  <c r="F80" i="2"/>
  <c r="D80" i="2"/>
  <c r="I79" i="2"/>
  <c r="L79" i="2" s="1"/>
  <c r="G79" i="2"/>
  <c r="E79" i="2"/>
  <c r="C79" i="2"/>
  <c r="B79" i="2"/>
  <c r="B79" i="3" s="1"/>
  <c r="J78" i="2"/>
  <c r="H78" i="2"/>
  <c r="F78" i="2"/>
  <c r="D78" i="2"/>
  <c r="J77" i="2"/>
  <c r="H77" i="2"/>
  <c r="F77" i="2"/>
  <c r="D77" i="2"/>
  <c r="I76" i="2"/>
  <c r="L76" i="2" s="1"/>
  <c r="G76" i="2"/>
  <c r="E76" i="2"/>
  <c r="C76" i="2"/>
  <c r="B76" i="2"/>
  <c r="J75" i="2"/>
  <c r="H75" i="2"/>
  <c r="F75" i="2"/>
  <c r="D75" i="2"/>
  <c r="J74" i="2"/>
  <c r="H74" i="2"/>
  <c r="F74" i="2"/>
  <c r="D74" i="2"/>
  <c r="I73" i="2"/>
  <c r="L73" i="2" s="1"/>
  <c r="G73" i="2"/>
  <c r="E73" i="2"/>
  <c r="C73" i="2"/>
  <c r="B73" i="2"/>
  <c r="J72" i="2"/>
  <c r="H72" i="2"/>
  <c r="F72" i="2"/>
  <c r="D72" i="2"/>
  <c r="J71" i="2"/>
  <c r="H71" i="2"/>
  <c r="F71" i="2"/>
  <c r="D71" i="2"/>
  <c r="I70" i="2"/>
  <c r="L70" i="2" s="1"/>
  <c r="G70" i="2"/>
  <c r="E70" i="2"/>
  <c r="C70" i="2"/>
  <c r="B70" i="2"/>
  <c r="B70" i="3" s="1"/>
  <c r="J69" i="2"/>
  <c r="H69" i="2"/>
  <c r="F69" i="2"/>
  <c r="D69" i="2"/>
  <c r="J68" i="2"/>
  <c r="H68" i="2"/>
  <c r="F68" i="2"/>
  <c r="D68" i="2"/>
  <c r="I67" i="2"/>
  <c r="L67" i="2" s="1"/>
  <c r="G67" i="2"/>
  <c r="E67" i="2"/>
  <c r="C67" i="2"/>
  <c r="B67" i="2"/>
  <c r="B67" i="3" s="1"/>
  <c r="J66" i="2"/>
  <c r="H66" i="2"/>
  <c r="F66" i="2"/>
  <c r="D66" i="2"/>
  <c r="J65" i="2"/>
  <c r="H65" i="2"/>
  <c r="F65" i="2"/>
  <c r="D65" i="2"/>
  <c r="I64" i="2"/>
  <c r="L64" i="2" s="1"/>
  <c r="G64" i="2"/>
  <c r="E64" i="2"/>
  <c r="C64" i="2"/>
  <c r="B64" i="2"/>
  <c r="B64" i="3" s="1"/>
  <c r="J63" i="2"/>
  <c r="H63" i="2"/>
  <c r="F63" i="2"/>
  <c r="D63" i="2"/>
  <c r="J62" i="2"/>
  <c r="H62" i="2"/>
  <c r="F62" i="2"/>
  <c r="D62" i="2"/>
  <c r="I61" i="2"/>
  <c r="L61" i="2" s="1"/>
  <c r="G61" i="2"/>
  <c r="E61" i="2"/>
  <c r="C61" i="2"/>
  <c r="B61" i="2"/>
  <c r="B61" i="3" s="1"/>
  <c r="J60" i="2"/>
  <c r="H60" i="2"/>
  <c r="F60" i="2"/>
  <c r="D60" i="2"/>
  <c r="J59" i="2"/>
  <c r="H59" i="2"/>
  <c r="F59" i="2"/>
  <c r="D59" i="2"/>
  <c r="I58" i="2"/>
  <c r="L58" i="2" s="1"/>
  <c r="G58" i="2"/>
  <c r="E58" i="2"/>
  <c r="C58" i="2"/>
  <c r="B58" i="2"/>
  <c r="J57" i="2"/>
  <c r="H57" i="2"/>
  <c r="F57" i="2"/>
  <c r="D57" i="2"/>
  <c r="J56" i="2"/>
  <c r="H56" i="2"/>
  <c r="F56" i="2"/>
  <c r="D56" i="2"/>
  <c r="I55" i="2"/>
  <c r="L55" i="2" s="1"/>
  <c r="G55" i="2"/>
  <c r="E55" i="2"/>
  <c r="C55" i="2"/>
  <c r="B55" i="2"/>
  <c r="B55" i="3" s="1"/>
  <c r="J54" i="2"/>
  <c r="H54" i="2"/>
  <c r="F54" i="2"/>
  <c r="D54" i="2"/>
  <c r="J53" i="2"/>
  <c r="H53" i="2"/>
  <c r="F53" i="2"/>
  <c r="D53" i="2"/>
  <c r="I52" i="2"/>
  <c r="L52" i="2" s="1"/>
  <c r="G52" i="2"/>
  <c r="E52" i="2"/>
  <c r="C52" i="2"/>
  <c r="B52" i="2"/>
  <c r="J51" i="2"/>
  <c r="H51" i="2"/>
  <c r="F51" i="2"/>
  <c r="D51" i="2"/>
  <c r="J50" i="2"/>
  <c r="H50" i="2"/>
  <c r="F50" i="2"/>
  <c r="D50" i="2"/>
  <c r="I49" i="2"/>
  <c r="L49" i="2" s="1"/>
  <c r="G49" i="2"/>
  <c r="E49" i="2"/>
  <c r="C49" i="2"/>
  <c r="B49" i="2"/>
  <c r="J48" i="2"/>
  <c r="H48" i="2"/>
  <c r="F48" i="2"/>
  <c r="D48" i="2"/>
  <c r="J47" i="2"/>
  <c r="H47" i="2"/>
  <c r="F47" i="2"/>
  <c r="D47" i="2"/>
  <c r="J46" i="2"/>
  <c r="H46" i="2"/>
  <c r="F46" i="2"/>
  <c r="B46" i="2"/>
  <c r="D46" i="2" s="1"/>
  <c r="J45" i="2"/>
  <c r="H45" i="2"/>
  <c r="F45" i="2"/>
  <c r="D45" i="2"/>
  <c r="J44" i="2"/>
  <c r="H44" i="2"/>
  <c r="F44" i="2"/>
  <c r="D44" i="2"/>
  <c r="J42" i="2"/>
  <c r="H42" i="2"/>
  <c r="F42" i="2"/>
  <c r="D42" i="2"/>
  <c r="J41" i="2"/>
  <c r="H41" i="2"/>
  <c r="F41" i="2"/>
  <c r="D41" i="2"/>
  <c r="K40" i="3"/>
  <c r="G40" i="3"/>
  <c r="E40" i="2"/>
  <c r="E40" i="3" s="1"/>
  <c r="C40" i="2"/>
  <c r="J39" i="2"/>
  <c r="H39" i="2"/>
  <c r="F39" i="2"/>
  <c r="D39" i="2"/>
  <c r="J38" i="2"/>
  <c r="H38" i="2"/>
  <c r="F38" i="2"/>
  <c r="D38" i="2"/>
  <c r="C37" i="2"/>
  <c r="B37" i="2"/>
  <c r="J34" i="2"/>
  <c r="H34" i="2"/>
  <c r="F34" i="2"/>
  <c r="D34" i="2"/>
  <c r="J33" i="2"/>
  <c r="H33" i="2"/>
  <c r="F33" i="2"/>
  <c r="D33" i="2"/>
  <c r="I32" i="2"/>
  <c r="L32" i="2" s="1"/>
  <c r="G32" i="2"/>
  <c r="E32" i="2"/>
  <c r="I12" i="2"/>
  <c r="G12" i="2"/>
  <c r="E12" i="2"/>
  <c r="C12" i="2"/>
  <c r="B12" i="2"/>
  <c r="B12" i="3" s="1"/>
  <c r="I8" i="2"/>
  <c r="G8" i="2"/>
  <c r="G8" i="3" s="1"/>
  <c r="E8" i="2"/>
  <c r="E8" i="3" s="1"/>
  <c r="C8" i="2"/>
  <c r="C8" i="3" s="1"/>
  <c r="B8" i="2"/>
  <c r="K8" i="1"/>
  <c r="L8" i="1" s="1"/>
  <c r="E183" i="1"/>
  <c r="K156" i="3"/>
  <c r="G139" i="1"/>
  <c r="E139" i="1"/>
  <c r="E131" i="1" s="1"/>
  <c r="K127" i="1"/>
  <c r="K127" i="3" s="1"/>
  <c r="G127" i="1"/>
  <c r="E127" i="1"/>
  <c r="C127" i="1"/>
  <c r="K123" i="1"/>
  <c r="K123" i="3" s="1"/>
  <c r="G123" i="1"/>
  <c r="E123" i="1"/>
  <c r="E123" i="3" s="1"/>
  <c r="G116" i="1"/>
  <c r="E116" i="1"/>
  <c r="K112" i="1"/>
  <c r="G112" i="1"/>
  <c r="E112" i="1"/>
  <c r="K109" i="1"/>
  <c r="G109" i="1"/>
  <c r="E109" i="1"/>
  <c r="C109" i="3"/>
  <c r="G106" i="3"/>
  <c r="E106" i="3"/>
  <c r="J106" i="3" s="1"/>
  <c r="K103" i="1"/>
  <c r="G103" i="1"/>
  <c r="I103" i="3" s="1"/>
  <c r="E103" i="1"/>
  <c r="C103" i="1"/>
  <c r="K100" i="1"/>
  <c r="G100" i="1"/>
  <c r="E100" i="1"/>
  <c r="E100" i="3" s="1"/>
  <c r="C100" i="1"/>
  <c r="B100" i="3"/>
  <c r="K97" i="1"/>
  <c r="G97" i="1"/>
  <c r="E97" i="1"/>
  <c r="C97" i="1"/>
  <c r="K94" i="1"/>
  <c r="G94" i="1"/>
  <c r="I94" i="3" s="1"/>
  <c r="E94" i="1"/>
  <c r="C94" i="1"/>
  <c r="K91" i="1"/>
  <c r="G91" i="1"/>
  <c r="E91" i="1"/>
  <c r="E91" i="3" s="1"/>
  <c r="C91" i="1"/>
  <c r="C91" i="3" s="1"/>
  <c r="B91" i="3"/>
  <c r="K88" i="1"/>
  <c r="K88" i="3" s="1"/>
  <c r="G88" i="1"/>
  <c r="E88" i="1"/>
  <c r="C88" i="1"/>
  <c r="K85" i="1"/>
  <c r="G85" i="1"/>
  <c r="I85" i="3" s="1"/>
  <c r="E85" i="1"/>
  <c r="C85" i="1"/>
  <c r="K82" i="1"/>
  <c r="K82" i="3" s="1"/>
  <c r="G82" i="1"/>
  <c r="E82" i="1"/>
  <c r="C82" i="1"/>
  <c r="B82" i="3"/>
  <c r="K79" i="1"/>
  <c r="G79" i="1"/>
  <c r="E79" i="1"/>
  <c r="C79" i="1"/>
  <c r="C79" i="3" s="1"/>
  <c r="K76" i="1"/>
  <c r="G76" i="1"/>
  <c r="I76" i="3" s="1"/>
  <c r="E76" i="1"/>
  <c r="C76" i="1"/>
  <c r="B76" i="3"/>
  <c r="K73" i="1"/>
  <c r="K73" i="3" s="1"/>
  <c r="G73" i="1"/>
  <c r="I73" i="3" s="1"/>
  <c r="E73" i="1"/>
  <c r="E73" i="3" s="1"/>
  <c r="C73" i="1"/>
  <c r="C73" i="3" s="1"/>
  <c r="B73" i="3"/>
  <c r="K70" i="1"/>
  <c r="K70" i="3" s="1"/>
  <c r="G70" i="1"/>
  <c r="E70" i="1"/>
  <c r="E70" i="3" s="1"/>
  <c r="C70" i="1"/>
  <c r="C70" i="3" s="1"/>
  <c r="K67" i="1"/>
  <c r="G67" i="1"/>
  <c r="E67" i="1"/>
  <c r="C67" i="1"/>
  <c r="K64" i="1"/>
  <c r="K64" i="3" s="1"/>
  <c r="G64" i="1"/>
  <c r="E64" i="1"/>
  <c r="C64" i="1"/>
  <c r="K61" i="1"/>
  <c r="G61" i="1"/>
  <c r="E61" i="1"/>
  <c r="C61" i="1"/>
  <c r="C61" i="3" s="1"/>
  <c r="K58" i="1"/>
  <c r="G58" i="1"/>
  <c r="E58" i="1"/>
  <c r="C58" i="1"/>
  <c r="B58" i="3"/>
  <c r="K55" i="1"/>
  <c r="K55" i="3" s="1"/>
  <c r="G55" i="1"/>
  <c r="I55" i="3" s="1"/>
  <c r="E55" i="1"/>
  <c r="E55" i="3" s="1"/>
  <c r="C55" i="1"/>
  <c r="K52" i="1"/>
  <c r="G52" i="1"/>
  <c r="E52" i="1"/>
  <c r="E52" i="3" s="1"/>
  <c r="C52" i="1"/>
  <c r="C52" i="3" s="1"/>
  <c r="K49" i="1"/>
  <c r="G49" i="1"/>
  <c r="E49" i="1"/>
  <c r="C49" i="1"/>
  <c r="K43" i="3"/>
  <c r="I43" i="3"/>
  <c r="E43" i="3"/>
  <c r="C43" i="3"/>
  <c r="B40" i="3"/>
  <c r="E37" i="1"/>
  <c r="H211" i="1"/>
  <c r="D211" i="1"/>
  <c r="F210" i="1"/>
  <c r="D210" i="1"/>
  <c r="H184" i="1"/>
  <c r="F184" i="1"/>
  <c r="D184" i="1"/>
  <c r="H141" i="1"/>
  <c r="F141" i="1"/>
  <c r="D141" i="1"/>
  <c r="H140" i="1"/>
  <c r="F140" i="1"/>
  <c r="D140" i="1"/>
  <c r="H133" i="1"/>
  <c r="F133" i="1"/>
  <c r="H132" i="1"/>
  <c r="F132" i="1"/>
  <c r="L130" i="1"/>
  <c r="H130" i="1"/>
  <c r="F130" i="1"/>
  <c r="D130" i="1"/>
  <c r="L129" i="1"/>
  <c r="H129" i="1"/>
  <c r="F129" i="1"/>
  <c r="D129" i="1"/>
  <c r="L128" i="1"/>
  <c r="H128" i="1"/>
  <c r="F128" i="1"/>
  <c r="D128" i="1"/>
  <c r="L126" i="1"/>
  <c r="H126" i="1"/>
  <c r="F126" i="1"/>
  <c r="D126" i="1"/>
  <c r="L125" i="1"/>
  <c r="H125" i="1"/>
  <c r="F125" i="1"/>
  <c r="D125" i="1"/>
  <c r="L124" i="1"/>
  <c r="H124" i="1"/>
  <c r="F124" i="1"/>
  <c r="D124" i="1"/>
  <c r="H118" i="1"/>
  <c r="F118" i="1"/>
  <c r="D118" i="1"/>
  <c r="L117" i="1"/>
  <c r="H117" i="1"/>
  <c r="D117" i="1"/>
  <c r="L115" i="1"/>
  <c r="H115" i="1"/>
  <c r="F115" i="1"/>
  <c r="D115" i="1"/>
  <c r="L114" i="1"/>
  <c r="H114" i="1"/>
  <c r="F114" i="1"/>
  <c r="D114" i="1"/>
  <c r="H113" i="1"/>
  <c r="F113" i="1"/>
  <c r="D113" i="1"/>
  <c r="H111" i="1"/>
  <c r="F111" i="1"/>
  <c r="L110" i="1"/>
  <c r="H110" i="1"/>
  <c r="F110" i="1"/>
  <c r="D110" i="1"/>
  <c r="H107" i="1"/>
  <c r="F107" i="1"/>
  <c r="D107" i="1"/>
  <c r="L105" i="1"/>
  <c r="H105" i="1"/>
  <c r="F105" i="1"/>
  <c r="D105" i="1"/>
  <c r="L104" i="1"/>
  <c r="H104" i="1"/>
  <c r="F104" i="1"/>
  <c r="D104" i="1"/>
  <c r="L102" i="1"/>
  <c r="H102" i="1"/>
  <c r="F102" i="1"/>
  <c r="D102" i="1"/>
  <c r="L101" i="1"/>
  <c r="H101" i="1"/>
  <c r="F101" i="1"/>
  <c r="D101" i="1"/>
  <c r="L99" i="1"/>
  <c r="H99" i="1"/>
  <c r="F99" i="1"/>
  <c r="D99" i="1"/>
  <c r="L98" i="1"/>
  <c r="H98" i="1"/>
  <c r="F98" i="1"/>
  <c r="D98" i="1"/>
  <c r="L96" i="1"/>
  <c r="H96" i="1"/>
  <c r="F96" i="1"/>
  <c r="D96" i="1"/>
  <c r="L95" i="1"/>
  <c r="H95" i="1"/>
  <c r="F95" i="1"/>
  <c r="D95" i="1"/>
  <c r="L93" i="1"/>
  <c r="H93" i="1"/>
  <c r="F93" i="1"/>
  <c r="D93" i="1"/>
  <c r="L92" i="1"/>
  <c r="H92" i="1"/>
  <c r="F92" i="1"/>
  <c r="D92" i="1"/>
  <c r="L90" i="1"/>
  <c r="H90" i="1"/>
  <c r="F90" i="1"/>
  <c r="D90" i="1"/>
  <c r="L89" i="1"/>
  <c r="H89" i="1"/>
  <c r="F89" i="1"/>
  <c r="D89" i="1"/>
  <c r="L87" i="1"/>
  <c r="H87" i="1"/>
  <c r="F87" i="1"/>
  <c r="D87" i="1"/>
  <c r="L86" i="1"/>
  <c r="H86" i="1"/>
  <c r="F86" i="1"/>
  <c r="D86" i="1"/>
  <c r="L84" i="1"/>
  <c r="H84" i="1"/>
  <c r="F84" i="1"/>
  <c r="D84" i="1"/>
  <c r="L83" i="1"/>
  <c r="H83" i="1"/>
  <c r="F83" i="1"/>
  <c r="D83" i="1"/>
  <c r="L81" i="1"/>
  <c r="H81" i="1"/>
  <c r="F81" i="1"/>
  <c r="D81" i="1"/>
  <c r="L80" i="1"/>
  <c r="H80" i="1"/>
  <c r="F80" i="1"/>
  <c r="D80" i="1"/>
  <c r="L78" i="1"/>
  <c r="H78" i="1"/>
  <c r="F78" i="1"/>
  <c r="D78" i="1"/>
  <c r="L77" i="1"/>
  <c r="H77" i="1"/>
  <c r="F77" i="1"/>
  <c r="D77" i="1"/>
  <c r="L75" i="1"/>
  <c r="H75" i="1"/>
  <c r="F75" i="1"/>
  <c r="D75" i="1"/>
  <c r="L74" i="1"/>
  <c r="H74" i="1"/>
  <c r="F74" i="1"/>
  <c r="D74" i="1"/>
  <c r="L72" i="1"/>
  <c r="H72" i="1"/>
  <c r="F72" i="1"/>
  <c r="D72" i="1"/>
  <c r="L71" i="1"/>
  <c r="H71" i="1"/>
  <c r="F71" i="1"/>
  <c r="D71" i="1"/>
  <c r="L69" i="1"/>
  <c r="H69" i="1"/>
  <c r="F69" i="1"/>
  <c r="D69" i="1"/>
  <c r="L68" i="1"/>
  <c r="H68" i="1"/>
  <c r="F68" i="1"/>
  <c r="D68" i="1"/>
  <c r="L66" i="1"/>
  <c r="H66" i="1"/>
  <c r="F66" i="1"/>
  <c r="D66" i="1"/>
  <c r="L65" i="1"/>
  <c r="H65" i="1"/>
  <c r="F65" i="1"/>
  <c r="D65" i="1"/>
  <c r="L63" i="1"/>
  <c r="H63" i="1"/>
  <c r="F63" i="1"/>
  <c r="D63" i="1"/>
  <c r="L62" i="1"/>
  <c r="H62" i="1"/>
  <c r="F62" i="1"/>
  <c r="D62" i="1"/>
  <c r="L60" i="1"/>
  <c r="H60" i="1"/>
  <c r="F60" i="1"/>
  <c r="D60" i="1"/>
  <c r="L59" i="1"/>
  <c r="H59" i="1"/>
  <c r="F59" i="1"/>
  <c r="D59" i="1"/>
  <c r="L57" i="1"/>
  <c r="H57" i="1"/>
  <c r="F57" i="1"/>
  <c r="D57" i="1"/>
  <c r="L56" i="1"/>
  <c r="H56" i="1"/>
  <c r="F56" i="1"/>
  <c r="D56" i="1"/>
  <c r="L54" i="1"/>
  <c r="H54" i="1"/>
  <c r="F54" i="1"/>
  <c r="D54" i="1"/>
  <c r="L53" i="1"/>
  <c r="H53" i="1"/>
  <c r="F53" i="1"/>
  <c r="D53" i="1"/>
  <c r="L51" i="1"/>
  <c r="H51" i="1"/>
  <c r="F51" i="1"/>
  <c r="D51" i="1"/>
  <c r="L50" i="1"/>
  <c r="H50" i="1"/>
  <c r="F50" i="1"/>
  <c r="D50" i="1"/>
  <c r="L48" i="1"/>
  <c r="H48" i="1"/>
  <c r="F48" i="1"/>
  <c r="D48" i="1"/>
  <c r="L47" i="1"/>
  <c r="H47" i="1"/>
  <c r="F47" i="1"/>
  <c r="D47" i="1"/>
  <c r="L45" i="1"/>
  <c r="H45" i="1"/>
  <c r="F45" i="1"/>
  <c r="D45" i="1"/>
  <c r="H42" i="1"/>
  <c r="F42" i="1"/>
  <c r="D42" i="1"/>
  <c r="L41" i="1"/>
  <c r="H41" i="1"/>
  <c r="F41" i="1"/>
  <c r="D41" i="1"/>
  <c r="L39" i="1"/>
  <c r="H39" i="1"/>
  <c r="F39" i="1"/>
  <c r="D39" i="1"/>
  <c r="H38" i="1"/>
  <c r="F38" i="1"/>
  <c r="D38" i="1"/>
  <c r="L34" i="1"/>
  <c r="L33" i="1"/>
  <c r="H34" i="1"/>
  <c r="H33" i="1"/>
  <c r="F34" i="1"/>
  <c r="F33" i="1"/>
  <c r="D34" i="1"/>
  <c r="D33" i="1"/>
  <c r="K32" i="1"/>
  <c r="G32" i="1"/>
  <c r="E32" i="1"/>
  <c r="C32" i="3"/>
  <c r="B32" i="3"/>
  <c r="K16" i="1"/>
  <c r="K16" i="3" s="1"/>
  <c r="G16" i="1"/>
  <c r="C16" i="3"/>
  <c r="B16" i="3"/>
  <c r="H256" i="1"/>
  <c r="F256" i="1"/>
  <c r="D256" i="1"/>
  <c r="H255" i="1"/>
  <c r="F255" i="1"/>
  <c r="D255" i="1"/>
  <c r="H254" i="1"/>
  <c r="F254" i="1"/>
  <c r="D254" i="1"/>
  <c r="H253" i="1"/>
  <c r="F253" i="1"/>
  <c r="D253" i="1"/>
  <c r="H252" i="1"/>
  <c r="F252" i="1"/>
  <c r="D252" i="1"/>
  <c r="H251" i="1"/>
  <c r="F251" i="1"/>
  <c r="D251" i="1"/>
  <c r="H250" i="1"/>
  <c r="F250" i="1"/>
  <c r="D250" i="1"/>
  <c r="H249" i="1"/>
  <c r="F249" i="1"/>
  <c r="D249" i="1"/>
  <c r="H248" i="1"/>
  <c r="F248" i="1"/>
  <c r="D248" i="1"/>
  <c r="H247" i="1"/>
  <c r="F247" i="1"/>
  <c r="D247" i="1"/>
  <c r="H246" i="1"/>
  <c r="F246" i="1"/>
  <c r="D246" i="1"/>
  <c r="H245" i="1"/>
  <c r="F245" i="1"/>
  <c r="D245" i="1"/>
  <c r="H244" i="1"/>
  <c r="F244" i="1"/>
  <c r="D244" i="1"/>
  <c r="L243" i="1"/>
  <c r="H243" i="1"/>
  <c r="F243" i="1"/>
  <c r="L46" i="1"/>
  <c r="H46" i="1"/>
  <c r="F46" i="1"/>
  <c r="K12" i="1"/>
  <c r="L12" i="1" s="1"/>
  <c r="G12" i="1"/>
  <c r="E12" i="1"/>
  <c r="K52" i="3" l="1"/>
  <c r="I58" i="3"/>
  <c r="E64" i="3"/>
  <c r="C97" i="3"/>
  <c r="D97" i="3" s="1"/>
  <c r="K100" i="3"/>
  <c r="C55" i="3"/>
  <c r="I91" i="3"/>
  <c r="I49" i="3"/>
  <c r="J49" i="3" s="1"/>
  <c r="C88" i="3"/>
  <c r="K91" i="3"/>
  <c r="I67" i="3"/>
  <c r="E82" i="3"/>
  <c r="F82" i="3" s="1"/>
  <c r="E88" i="3"/>
  <c r="B46" i="3"/>
  <c r="D46" i="3" s="1"/>
  <c r="E49" i="3"/>
  <c r="E61" i="3"/>
  <c r="F61" i="3" s="1"/>
  <c r="K61" i="3"/>
  <c r="C64" i="3"/>
  <c r="F64" i="3" s="1"/>
  <c r="I64" i="3"/>
  <c r="E67" i="3"/>
  <c r="J67" i="3" s="1"/>
  <c r="E79" i="3"/>
  <c r="K79" i="3"/>
  <c r="C82" i="3"/>
  <c r="D82" i="3" s="1"/>
  <c r="I82" i="3"/>
  <c r="J82" i="3" s="1"/>
  <c r="E85" i="3"/>
  <c r="E97" i="3"/>
  <c r="K97" i="3"/>
  <c r="C100" i="3"/>
  <c r="D100" i="3" s="1"/>
  <c r="I100" i="3"/>
  <c r="J100" i="3" s="1"/>
  <c r="E103" i="3"/>
  <c r="J103" i="3" s="1"/>
  <c r="E109" i="3"/>
  <c r="C127" i="3"/>
  <c r="D52" i="2"/>
  <c r="D64" i="2"/>
  <c r="D82" i="2"/>
  <c r="D88" i="2"/>
  <c r="E183" i="3"/>
  <c r="H183" i="3" s="1"/>
  <c r="D112" i="2"/>
  <c r="K109" i="3"/>
  <c r="L109" i="1"/>
  <c r="J64" i="3"/>
  <c r="H209" i="3"/>
  <c r="H156" i="3"/>
  <c r="J43" i="3"/>
  <c r="G12" i="3"/>
  <c r="L183" i="2"/>
  <c r="I183" i="3"/>
  <c r="G35" i="1"/>
  <c r="I52" i="3"/>
  <c r="J52" i="3" s="1"/>
  <c r="I70" i="3"/>
  <c r="J70" i="3" s="1"/>
  <c r="J85" i="3"/>
  <c r="I88" i="3"/>
  <c r="J88" i="3" s="1"/>
  <c r="G112" i="3"/>
  <c r="G35" i="2"/>
  <c r="G139" i="3"/>
  <c r="J139" i="3" s="1"/>
  <c r="G131" i="1"/>
  <c r="G131" i="3" s="1"/>
  <c r="J139" i="1"/>
  <c r="L112" i="2"/>
  <c r="I112" i="3"/>
  <c r="E35" i="1"/>
  <c r="K58" i="3"/>
  <c r="C67" i="3"/>
  <c r="K76" i="3"/>
  <c r="C85" i="3"/>
  <c r="F85" i="3" s="1"/>
  <c r="K94" i="3"/>
  <c r="C103" i="3"/>
  <c r="D103" i="3" s="1"/>
  <c r="E35" i="2"/>
  <c r="L109" i="2"/>
  <c r="I109" i="3"/>
  <c r="L156" i="2"/>
  <c r="I156" i="3"/>
  <c r="J156" i="3" s="1"/>
  <c r="J73" i="3"/>
  <c r="C35" i="2"/>
  <c r="L37" i="2"/>
  <c r="I37" i="3"/>
  <c r="G109" i="3"/>
  <c r="J109" i="1"/>
  <c r="J209" i="3"/>
  <c r="L209" i="3"/>
  <c r="C35" i="1"/>
  <c r="C10" i="1" s="1"/>
  <c r="J55" i="3"/>
  <c r="J91" i="3"/>
  <c r="H8" i="3"/>
  <c r="I32" i="3"/>
  <c r="B52" i="3"/>
  <c r="D52" i="3" s="1"/>
  <c r="E58" i="3"/>
  <c r="J58" i="3" s="1"/>
  <c r="I61" i="3"/>
  <c r="E76" i="3"/>
  <c r="J76" i="3" s="1"/>
  <c r="I79" i="3"/>
  <c r="J79" i="3" s="1"/>
  <c r="B88" i="3"/>
  <c r="D88" i="3" s="1"/>
  <c r="E94" i="3"/>
  <c r="J94" i="3" s="1"/>
  <c r="I97" i="3"/>
  <c r="C139" i="3"/>
  <c r="D58" i="2"/>
  <c r="D76" i="2"/>
  <c r="L112" i="1"/>
  <c r="K112" i="3"/>
  <c r="L40" i="2"/>
  <c r="I40" i="3"/>
  <c r="J40" i="3" s="1"/>
  <c r="K49" i="3"/>
  <c r="C58" i="3"/>
  <c r="D58" i="3" s="1"/>
  <c r="K67" i="3"/>
  <c r="C76" i="3"/>
  <c r="D76" i="3" s="1"/>
  <c r="K85" i="3"/>
  <c r="C94" i="3"/>
  <c r="D94" i="3" s="1"/>
  <c r="K103" i="3"/>
  <c r="G123" i="3"/>
  <c r="H123" i="3" s="1"/>
  <c r="L123" i="2"/>
  <c r="I123" i="3"/>
  <c r="L116" i="2"/>
  <c r="I116" i="3"/>
  <c r="L116" i="3" s="1"/>
  <c r="F106" i="3"/>
  <c r="G16" i="3"/>
  <c r="J16" i="3" s="1"/>
  <c r="J16" i="1"/>
  <c r="L8" i="2"/>
  <c r="I8" i="3"/>
  <c r="J8" i="3" s="1"/>
  <c r="L12" i="2"/>
  <c r="I12" i="3"/>
  <c r="G11" i="2"/>
  <c r="L16" i="1"/>
  <c r="J116" i="1"/>
  <c r="J112" i="1"/>
  <c r="L16" i="3"/>
  <c r="J12" i="1"/>
  <c r="J11" i="1" s="1"/>
  <c r="J123" i="1"/>
  <c r="I127" i="3"/>
  <c r="J127" i="1"/>
  <c r="G43" i="3"/>
  <c r="L43" i="3" s="1"/>
  <c r="G49" i="3"/>
  <c r="G52" i="3"/>
  <c r="L52" i="3" s="1"/>
  <c r="G55" i="3"/>
  <c r="L55" i="3" s="1"/>
  <c r="G58" i="3"/>
  <c r="G61" i="3"/>
  <c r="L61" i="3" s="1"/>
  <c r="G64" i="3"/>
  <c r="L64" i="3" s="1"/>
  <c r="G67" i="3"/>
  <c r="G70" i="3"/>
  <c r="L70" i="3" s="1"/>
  <c r="G73" i="3"/>
  <c r="L73" i="3" s="1"/>
  <c r="G76" i="3"/>
  <c r="G79" i="3"/>
  <c r="H79" i="3" s="1"/>
  <c r="G82" i="3"/>
  <c r="L82" i="3" s="1"/>
  <c r="G88" i="3"/>
  <c r="H88" i="3" s="1"/>
  <c r="G94" i="3"/>
  <c r="G97" i="3"/>
  <c r="L97" i="3" s="1"/>
  <c r="G100" i="3"/>
  <c r="L100" i="3" s="1"/>
  <c r="G103" i="3"/>
  <c r="G116" i="3"/>
  <c r="G127" i="3"/>
  <c r="L127" i="3" s="1"/>
  <c r="I131" i="2"/>
  <c r="K131" i="3" s="1"/>
  <c r="L139" i="2"/>
  <c r="L209" i="2"/>
  <c r="J12" i="2"/>
  <c r="I35" i="2"/>
  <c r="B35" i="2"/>
  <c r="B49" i="3"/>
  <c r="K37" i="3"/>
  <c r="K35" i="1"/>
  <c r="K10" i="1" s="1"/>
  <c r="L10" i="1" s="1"/>
  <c r="D40" i="2"/>
  <c r="K8" i="3"/>
  <c r="E37" i="3"/>
  <c r="D127" i="2"/>
  <c r="D156" i="3"/>
  <c r="K139" i="3"/>
  <c r="L139" i="3" s="1"/>
  <c r="C40" i="3"/>
  <c r="D40" i="3" s="1"/>
  <c r="B43" i="3"/>
  <c r="D43" i="3" s="1"/>
  <c r="C49" i="3"/>
  <c r="F49" i="3" s="1"/>
  <c r="D209" i="3"/>
  <c r="F209" i="3"/>
  <c r="B8" i="3"/>
  <c r="B11" i="3" s="1"/>
  <c r="D32" i="2"/>
  <c r="H32" i="2"/>
  <c r="F40" i="2"/>
  <c r="J52" i="2"/>
  <c r="D55" i="2"/>
  <c r="H55" i="2"/>
  <c r="F58" i="2"/>
  <c r="J58" i="2"/>
  <c r="H61" i="2"/>
  <c r="F64" i="2"/>
  <c r="D67" i="2"/>
  <c r="H67" i="2"/>
  <c r="D70" i="2"/>
  <c r="J70" i="2"/>
  <c r="J76" i="2"/>
  <c r="D79" i="2"/>
  <c r="H79" i="2"/>
  <c r="F82" i="2"/>
  <c r="J82" i="2"/>
  <c r="H85" i="2"/>
  <c r="F88" i="2"/>
  <c r="D91" i="2"/>
  <c r="H91" i="2"/>
  <c r="J94" i="2"/>
  <c r="J100" i="2"/>
  <c r="D103" i="2"/>
  <c r="H103" i="2"/>
  <c r="H109" i="2"/>
  <c r="F112" i="2"/>
  <c r="J123" i="2"/>
  <c r="F127" i="2"/>
  <c r="J127" i="2"/>
  <c r="I14" i="2"/>
  <c r="D61" i="3"/>
  <c r="F73" i="3"/>
  <c r="D73" i="3"/>
  <c r="F79" i="3"/>
  <c r="D79" i="3"/>
  <c r="H85" i="1"/>
  <c r="G85" i="3"/>
  <c r="H85" i="3" s="1"/>
  <c r="H91" i="1"/>
  <c r="G91" i="3"/>
  <c r="H91" i="3" s="1"/>
  <c r="B127" i="3"/>
  <c r="D127" i="3" s="1"/>
  <c r="F127" i="1"/>
  <c r="E127" i="3"/>
  <c r="D32" i="3"/>
  <c r="H40" i="3"/>
  <c r="F43" i="3"/>
  <c r="F52" i="3"/>
  <c r="D55" i="3"/>
  <c r="F55" i="3"/>
  <c r="D64" i="3"/>
  <c r="D70" i="3"/>
  <c r="F70" i="3"/>
  <c r="F88" i="3"/>
  <c r="D91" i="3"/>
  <c r="F91" i="3"/>
  <c r="D109" i="3"/>
  <c r="F109" i="3"/>
  <c r="K12" i="3"/>
  <c r="E12" i="3"/>
  <c r="C12" i="3"/>
  <c r="C11" i="3" s="1"/>
  <c r="J209" i="2"/>
  <c r="H209" i="2"/>
  <c r="J183" i="2"/>
  <c r="C183" i="3"/>
  <c r="D183" i="3" s="1"/>
  <c r="F156" i="2"/>
  <c r="J139" i="2"/>
  <c r="E139" i="3"/>
  <c r="B139" i="3"/>
  <c r="J106" i="2"/>
  <c r="D123" i="2"/>
  <c r="E116" i="3"/>
  <c r="D116" i="2"/>
  <c r="C112" i="3"/>
  <c r="B112" i="3"/>
  <c r="G37" i="3"/>
  <c r="C37" i="3"/>
  <c r="B37" i="3"/>
  <c r="F8" i="3"/>
  <c r="F156" i="3"/>
  <c r="F139" i="1"/>
  <c r="F131" i="1"/>
  <c r="E131" i="3"/>
  <c r="B131" i="3"/>
  <c r="F123" i="3"/>
  <c r="B123" i="3"/>
  <c r="F116" i="1"/>
  <c r="D116" i="1"/>
  <c r="B116" i="3"/>
  <c r="F112" i="1"/>
  <c r="E112" i="3"/>
  <c r="H106" i="3"/>
  <c r="K32" i="3"/>
  <c r="G32" i="3"/>
  <c r="E32" i="3"/>
  <c r="E154" i="2"/>
  <c r="H183" i="2"/>
  <c r="F183" i="2"/>
  <c r="J156" i="2"/>
  <c r="I154" i="2"/>
  <c r="D139" i="2"/>
  <c r="D131" i="2"/>
  <c r="F131" i="2"/>
  <c r="J116" i="2"/>
  <c r="D106" i="2"/>
  <c r="F106" i="2"/>
  <c r="D43" i="2"/>
  <c r="F43" i="2"/>
  <c r="D100" i="2"/>
  <c r="D97" i="2"/>
  <c r="D94" i="2"/>
  <c r="D73" i="2"/>
  <c r="D49" i="2"/>
  <c r="H37" i="2"/>
  <c r="H16" i="2"/>
  <c r="D16" i="2"/>
  <c r="K14" i="1"/>
  <c r="G154" i="1"/>
  <c r="B11" i="2"/>
  <c r="C11" i="2"/>
  <c r="F12" i="2"/>
  <c r="D37" i="2"/>
  <c r="J40" i="2"/>
  <c r="J43" i="2"/>
  <c r="H49" i="2"/>
  <c r="F52" i="2"/>
  <c r="D61" i="2"/>
  <c r="J64" i="2"/>
  <c r="H73" i="2"/>
  <c r="F76" i="2"/>
  <c r="D85" i="2"/>
  <c r="J88" i="2"/>
  <c r="H97" i="2"/>
  <c r="F100" i="2"/>
  <c r="D109" i="2"/>
  <c r="J112" i="2"/>
  <c r="F123" i="2"/>
  <c r="D183" i="2"/>
  <c r="F209" i="2"/>
  <c r="D8" i="2"/>
  <c r="D12" i="2"/>
  <c r="E14" i="2"/>
  <c r="F70" i="2"/>
  <c r="F94" i="2"/>
  <c r="F116" i="2"/>
  <c r="F139" i="2"/>
  <c r="H156" i="2"/>
  <c r="H12" i="2"/>
  <c r="J16" i="2"/>
  <c r="J32" i="2"/>
  <c r="J37" i="2"/>
  <c r="H40" i="2"/>
  <c r="H43" i="2"/>
  <c r="J49" i="2"/>
  <c r="H52" i="2"/>
  <c r="F55" i="2"/>
  <c r="J61" i="2"/>
  <c r="H64" i="2"/>
  <c r="J67" i="2"/>
  <c r="F73" i="2"/>
  <c r="H76" i="2"/>
  <c r="J79" i="2"/>
  <c r="J85" i="2"/>
  <c r="H88" i="2"/>
  <c r="F91" i="2"/>
  <c r="J97" i="2"/>
  <c r="J103" i="2"/>
  <c r="H106" i="2"/>
  <c r="H116" i="2"/>
  <c r="H127" i="2"/>
  <c r="G14" i="2"/>
  <c r="G154" i="2"/>
  <c r="D156" i="2"/>
  <c r="H8" i="2"/>
  <c r="F16" i="2"/>
  <c r="F32" i="2"/>
  <c r="F37" i="2"/>
  <c r="F49" i="2"/>
  <c r="J55" i="2"/>
  <c r="H58" i="2"/>
  <c r="F61" i="2"/>
  <c r="F67" i="2"/>
  <c r="H70" i="2"/>
  <c r="J73" i="2"/>
  <c r="F79" i="2"/>
  <c r="H82" i="2"/>
  <c r="F85" i="2"/>
  <c r="J91" i="2"/>
  <c r="H94" i="2"/>
  <c r="F97" i="2"/>
  <c r="H100" i="2"/>
  <c r="F103" i="2"/>
  <c r="F109" i="2"/>
  <c r="J109" i="2"/>
  <c r="H112" i="2"/>
  <c r="H123" i="2"/>
  <c r="H131" i="2"/>
  <c r="H139" i="2"/>
  <c r="E11" i="2"/>
  <c r="I11" i="2"/>
  <c r="C14" i="2"/>
  <c r="C154" i="2"/>
  <c r="D209" i="2"/>
  <c r="F8" i="2"/>
  <c r="J8" i="2"/>
  <c r="B14" i="2"/>
  <c r="B154" i="2"/>
  <c r="L76" i="1"/>
  <c r="L82" i="1"/>
  <c r="L85" i="1"/>
  <c r="L88" i="1"/>
  <c r="L100" i="1"/>
  <c r="L103" i="1"/>
  <c r="H123" i="1"/>
  <c r="L127" i="1"/>
  <c r="E154" i="1"/>
  <c r="E240" i="1" s="1"/>
  <c r="H183" i="1"/>
  <c r="L58" i="1"/>
  <c r="L73" i="1"/>
  <c r="F183" i="1"/>
  <c r="E14" i="1"/>
  <c r="H40" i="1"/>
  <c r="H49" i="1"/>
  <c r="D112" i="1"/>
  <c r="D67" i="1"/>
  <c r="D58" i="1"/>
  <c r="F58" i="1"/>
  <c r="D55" i="1"/>
  <c r="C14" i="1"/>
  <c r="D183" i="1"/>
  <c r="K240" i="1"/>
  <c r="H61" i="1"/>
  <c r="D88" i="1"/>
  <c r="F88" i="1"/>
  <c r="F94" i="1"/>
  <c r="D97" i="1"/>
  <c r="F97" i="1"/>
  <c r="D100" i="1"/>
  <c r="F100" i="1"/>
  <c r="D103" i="1"/>
  <c r="F106" i="1"/>
  <c r="D156" i="1"/>
  <c r="H209" i="1"/>
  <c r="G14" i="1"/>
  <c r="D76" i="1"/>
  <c r="F40" i="1"/>
  <c r="L52" i="1"/>
  <c r="L94" i="1"/>
  <c r="D209" i="1"/>
  <c r="H156" i="1"/>
  <c r="F156" i="1"/>
  <c r="D106" i="1"/>
  <c r="D46" i="1"/>
  <c r="F61" i="1"/>
  <c r="H70" i="1"/>
  <c r="D91" i="1"/>
  <c r="D94" i="1"/>
  <c r="D127" i="1"/>
  <c r="D37" i="1"/>
  <c r="F37" i="1"/>
  <c r="D49" i="1"/>
  <c r="L61" i="1"/>
  <c r="L64" i="1"/>
  <c r="L67" i="1"/>
  <c r="F70" i="1"/>
  <c r="D73" i="1"/>
  <c r="D79" i="1"/>
  <c r="F79" i="1"/>
  <c r="D82" i="1"/>
  <c r="F82" i="1"/>
  <c r="D85" i="1"/>
  <c r="L91" i="1"/>
  <c r="D109" i="1"/>
  <c r="F109" i="1"/>
  <c r="L123" i="1"/>
  <c r="H139" i="1"/>
  <c r="D123" i="1"/>
  <c r="D64" i="1"/>
  <c r="H52" i="1"/>
  <c r="L70" i="1"/>
  <c r="F76" i="1"/>
  <c r="F85" i="1"/>
  <c r="F91" i="1"/>
  <c r="H94" i="1"/>
  <c r="H106" i="1"/>
  <c r="F123" i="1"/>
  <c r="H127" i="1"/>
  <c r="D131" i="1"/>
  <c r="D61" i="1"/>
  <c r="D52" i="1"/>
  <c r="H55" i="1"/>
  <c r="F52" i="1"/>
  <c r="F67" i="1"/>
  <c r="D70" i="1"/>
  <c r="L79" i="1"/>
  <c r="L97" i="1"/>
  <c r="F103" i="1"/>
  <c r="D139" i="1"/>
  <c r="H116" i="1"/>
  <c r="H112" i="1"/>
  <c r="H109" i="1"/>
  <c r="H103" i="1"/>
  <c r="H100" i="1"/>
  <c r="H97" i="1"/>
  <c r="H88" i="1"/>
  <c r="H82" i="1"/>
  <c r="H79" i="1"/>
  <c r="H76" i="1"/>
  <c r="H73" i="1"/>
  <c r="F73" i="1"/>
  <c r="H67" i="1"/>
  <c r="H64" i="1"/>
  <c r="F64" i="1"/>
  <c r="H58" i="1"/>
  <c r="F55" i="1"/>
  <c r="L55" i="1"/>
  <c r="L49" i="1"/>
  <c r="F49" i="1"/>
  <c r="D40" i="1"/>
  <c r="H37" i="1"/>
  <c r="L32" i="1"/>
  <c r="H32" i="1"/>
  <c r="D32" i="1"/>
  <c r="F32" i="1"/>
  <c r="H16" i="1"/>
  <c r="F16" i="1"/>
  <c r="F12" i="1"/>
  <c r="C11" i="1"/>
  <c r="F8" i="1"/>
  <c r="H8" i="1"/>
  <c r="H12" i="1"/>
  <c r="G11" i="1"/>
  <c r="D8" i="1"/>
  <c r="B11" i="1"/>
  <c r="D12" i="1"/>
  <c r="E11" i="1"/>
  <c r="K11" i="1"/>
  <c r="L88" i="3" l="1"/>
  <c r="H109" i="3"/>
  <c r="H49" i="3"/>
  <c r="F100" i="3"/>
  <c r="J127" i="3"/>
  <c r="F97" i="3"/>
  <c r="L67" i="3"/>
  <c r="H103" i="3"/>
  <c r="H67" i="3"/>
  <c r="J61" i="3"/>
  <c r="L58" i="3"/>
  <c r="J97" i="3"/>
  <c r="F67" i="3"/>
  <c r="C14" i="3"/>
  <c r="J14" i="2"/>
  <c r="E13" i="2"/>
  <c r="K14" i="3"/>
  <c r="L14" i="1"/>
  <c r="H55" i="3"/>
  <c r="H97" i="3"/>
  <c r="L49" i="3"/>
  <c r="J131" i="2"/>
  <c r="H76" i="3"/>
  <c r="H70" i="3"/>
  <c r="F76" i="3"/>
  <c r="H52" i="3"/>
  <c r="D85" i="3"/>
  <c r="H73" i="3"/>
  <c r="L94" i="3"/>
  <c r="L85" i="3"/>
  <c r="F94" i="3"/>
  <c r="J32" i="3"/>
  <c r="F103" i="3"/>
  <c r="D67" i="3"/>
  <c r="D49" i="3"/>
  <c r="H64" i="3"/>
  <c r="H127" i="3"/>
  <c r="H94" i="3"/>
  <c r="L79" i="3"/>
  <c r="L103" i="3"/>
  <c r="J37" i="3"/>
  <c r="F183" i="3"/>
  <c r="H100" i="3"/>
  <c r="H82" i="3"/>
  <c r="F58" i="3"/>
  <c r="H43" i="3"/>
  <c r="L37" i="3"/>
  <c r="J123" i="3"/>
  <c r="H61" i="3"/>
  <c r="L76" i="3"/>
  <c r="H131" i="1"/>
  <c r="J183" i="3"/>
  <c r="L183" i="3"/>
  <c r="L156" i="3"/>
  <c r="D139" i="3"/>
  <c r="J116" i="3"/>
  <c r="L112" i="3"/>
  <c r="E10" i="2"/>
  <c r="E9" i="2" s="1"/>
  <c r="E35" i="3"/>
  <c r="F40" i="3"/>
  <c r="L40" i="3"/>
  <c r="L12" i="3"/>
  <c r="L11" i="2"/>
  <c r="J12" i="3"/>
  <c r="J11" i="3" s="1"/>
  <c r="L8" i="3"/>
  <c r="I11" i="3"/>
  <c r="J109" i="3"/>
  <c r="D8" i="3"/>
  <c r="L154" i="2"/>
  <c r="I154" i="3"/>
  <c r="L14" i="2"/>
  <c r="I14" i="3"/>
  <c r="L109" i="3"/>
  <c r="J112" i="3"/>
  <c r="H37" i="3"/>
  <c r="L91" i="3"/>
  <c r="L35" i="1"/>
  <c r="K35" i="3"/>
  <c r="G35" i="3"/>
  <c r="J35" i="1"/>
  <c r="H16" i="3"/>
  <c r="G14" i="3"/>
  <c r="F37" i="3"/>
  <c r="H58" i="3"/>
  <c r="L35" i="2"/>
  <c r="I35" i="3"/>
  <c r="L131" i="2"/>
  <c r="I131" i="3"/>
  <c r="J131" i="3" s="1"/>
  <c r="H12" i="3"/>
  <c r="H11" i="3" s="1"/>
  <c r="L240" i="1"/>
  <c r="K238" i="3"/>
  <c r="J14" i="1"/>
  <c r="J154" i="1"/>
  <c r="J131" i="1"/>
  <c r="G240" i="1"/>
  <c r="H112" i="3"/>
  <c r="H116" i="3"/>
  <c r="F139" i="3"/>
  <c r="E11" i="3"/>
  <c r="F127" i="3"/>
  <c r="D35" i="1"/>
  <c r="B10" i="1"/>
  <c r="D12" i="3"/>
  <c r="F12" i="3"/>
  <c r="F11" i="3" s="1"/>
  <c r="K11" i="3"/>
  <c r="D37" i="3"/>
  <c r="G11" i="3"/>
  <c r="B154" i="3"/>
  <c r="E14" i="3"/>
  <c r="H139" i="3"/>
  <c r="H131" i="3"/>
  <c r="F131" i="3"/>
  <c r="L123" i="3"/>
  <c r="F116" i="3"/>
  <c r="D112" i="3"/>
  <c r="I10" i="2"/>
  <c r="J35" i="2"/>
  <c r="C35" i="3"/>
  <c r="B35" i="3"/>
  <c r="F16" i="3"/>
  <c r="K154" i="3"/>
  <c r="G154" i="3"/>
  <c r="E154" i="3"/>
  <c r="C154" i="3"/>
  <c r="B14" i="3"/>
  <c r="D131" i="3"/>
  <c r="D123" i="3"/>
  <c r="D116" i="3"/>
  <c r="F112" i="3"/>
  <c r="G10" i="1"/>
  <c r="E10" i="1"/>
  <c r="L32" i="3"/>
  <c r="F32" i="3"/>
  <c r="H32" i="3"/>
  <c r="D16" i="3"/>
  <c r="E240" i="2"/>
  <c r="E238" i="3" s="1"/>
  <c r="F154" i="2"/>
  <c r="D14" i="2"/>
  <c r="I13" i="2"/>
  <c r="I240" i="2"/>
  <c r="I238" i="3" s="1"/>
  <c r="J154" i="2"/>
  <c r="H14" i="2"/>
  <c r="C10" i="2"/>
  <c r="C10" i="3" s="1"/>
  <c r="G10" i="2"/>
  <c r="F154" i="1"/>
  <c r="D35" i="2"/>
  <c r="D11" i="2"/>
  <c r="H35" i="2"/>
  <c r="H11" i="2"/>
  <c r="F11" i="2"/>
  <c r="B240" i="2"/>
  <c r="B238" i="3" s="1"/>
  <c r="B13" i="2"/>
  <c r="J11" i="2"/>
  <c r="C240" i="2"/>
  <c r="C238" i="3" s="1"/>
  <c r="D154" i="2"/>
  <c r="C13" i="2"/>
  <c r="F14" i="2"/>
  <c r="B10" i="2"/>
  <c r="G240" i="2"/>
  <c r="H154" i="2"/>
  <c r="G13" i="2"/>
  <c r="F35" i="2"/>
  <c r="H14" i="1"/>
  <c r="E13" i="1"/>
  <c r="H154" i="1"/>
  <c r="G13" i="1"/>
  <c r="K13" i="1"/>
  <c r="D14" i="1"/>
  <c r="C13" i="1"/>
  <c r="F14" i="1"/>
  <c r="D154" i="1"/>
  <c r="H35" i="1"/>
  <c r="F35" i="1"/>
  <c r="F11" i="1"/>
  <c r="L11" i="1"/>
  <c r="H11" i="1"/>
  <c r="J13" i="2" l="1"/>
  <c r="D14" i="3"/>
  <c r="L14" i="3"/>
  <c r="F35" i="3"/>
  <c r="H35" i="3"/>
  <c r="J13" i="1"/>
  <c r="I13" i="3"/>
  <c r="L131" i="3"/>
  <c r="F10" i="2"/>
  <c r="F9" i="2" s="1"/>
  <c r="E10" i="3"/>
  <c r="E9" i="3" s="1"/>
  <c r="L35" i="3"/>
  <c r="L11" i="3"/>
  <c r="H14" i="3"/>
  <c r="D11" i="3"/>
  <c r="J35" i="3"/>
  <c r="L13" i="2"/>
  <c r="J14" i="3"/>
  <c r="L10" i="2"/>
  <c r="L9" i="2" s="1"/>
  <c r="I10" i="3"/>
  <c r="I9" i="3" s="1"/>
  <c r="L238" i="3"/>
  <c r="G10" i="3"/>
  <c r="G238" i="3"/>
  <c r="J238" i="3" s="1"/>
  <c r="H154" i="3"/>
  <c r="J154" i="3"/>
  <c r="K13" i="3"/>
  <c r="L154" i="3"/>
  <c r="J240" i="1"/>
  <c r="J10" i="1"/>
  <c r="J9" i="1" s="1"/>
  <c r="L240" i="2"/>
  <c r="G13" i="3"/>
  <c r="H240" i="1"/>
  <c r="F240" i="1"/>
  <c r="D240" i="1"/>
  <c r="D35" i="3"/>
  <c r="F14" i="3"/>
  <c r="F13" i="2"/>
  <c r="K10" i="3"/>
  <c r="C9" i="3"/>
  <c r="B10" i="3"/>
  <c r="B9" i="3" s="1"/>
  <c r="C9" i="1"/>
  <c r="E13" i="3"/>
  <c r="F154" i="3"/>
  <c r="D154" i="3"/>
  <c r="C13" i="3"/>
  <c r="B13" i="3"/>
  <c r="G9" i="1"/>
  <c r="H13" i="2"/>
  <c r="D13" i="2"/>
  <c r="C9" i="2"/>
  <c r="L13" i="1"/>
  <c r="F13" i="1"/>
  <c r="H13" i="1"/>
  <c r="I9" i="2"/>
  <c r="B9" i="2"/>
  <c r="D240" i="2"/>
  <c r="F240" i="2"/>
  <c r="H240" i="2"/>
  <c r="J240" i="2"/>
  <c r="H10" i="2"/>
  <c r="H9" i="2" s="1"/>
  <c r="G9" i="2"/>
  <c r="J10" i="2"/>
  <c r="J9" i="2" s="1"/>
  <c r="D10" i="2"/>
  <c r="D9" i="2" s="1"/>
  <c r="B9" i="1"/>
  <c r="D13" i="1"/>
  <c r="F10" i="1"/>
  <c r="F9" i="1" s="1"/>
  <c r="H10" i="1"/>
  <c r="H9" i="1" s="1"/>
  <c r="E9" i="1"/>
  <c r="D10" i="1"/>
  <c r="D9" i="1" s="1"/>
  <c r="L9" i="1"/>
  <c r="K9" i="1"/>
  <c r="D13" i="3" l="1"/>
  <c r="L13" i="3"/>
  <c r="J10" i="3"/>
  <c r="J9" i="3" s="1"/>
  <c r="L10" i="3"/>
  <c r="L9" i="3" s="1"/>
  <c r="J13" i="3"/>
  <c r="H10" i="3"/>
  <c r="H9" i="3" s="1"/>
  <c r="H238" i="3"/>
  <c r="F10" i="3"/>
  <c r="F9" i="3" s="1"/>
  <c r="K9" i="3"/>
  <c r="H13" i="3"/>
  <c r="F13" i="3"/>
  <c r="F238" i="3"/>
  <c r="D10" i="3"/>
  <c r="D9" i="3" s="1"/>
  <c r="G9" i="3"/>
  <c r="D238" i="3"/>
</calcChain>
</file>

<file path=xl/sharedStrings.xml><?xml version="1.0" encoding="utf-8"?>
<sst xmlns="http://schemas.openxmlformats.org/spreadsheetml/2006/main" count="665" uniqueCount="191">
  <si>
    <t>добыча полезных ископаемых</t>
  </si>
  <si>
    <t>обрабатывающие производства</t>
  </si>
  <si>
    <t xml:space="preserve">        из них:</t>
  </si>
  <si>
    <t xml:space="preserve">  - производство резиновых и пластмассовых изделий</t>
  </si>
  <si>
    <t>строительство</t>
  </si>
  <si>
    <t xml:space="preserve">    из нее:</t>
  </si>
  <si>
    <t>внебюджетный сектор</t>
  </si>
  <si>
    <t>Показатели</t>
  </si>
  <si>
    <t>из них:</t>
  </si>
  <si>
    <t>прочие</t>
  </si>
  <si>
    <t>Форма 5</t>
  </si>
  <si>
    <t>Форма 6</t>
  </si>
  <si>
    <t>Форма 6а</t>
  </si>
  <si>
    <t xml:space="preserve">Темп роста (снижения), % </t>
  </si>
  <si>
    <t>Фонд начисленной заработной платы,тыс.руб.</t>
  </si>
  <si>
    <t>сельское, лесное хозяйство, охота, рыболовство и рыбоводство</t>
  </si>
  <si>
    <t>контроль отраслей:   разница</t>
  </si>
  <si>
    <t xml:space="preserve"> темп</t>
  </si>
  <si>
    <t>контроль муниц.:   разница</t>
  </si>
  <si>
    <t>контроль социальной сферы:   разница</t>
  </si>
  <si>
    <t xml:space="preserve">    -производство пищевых продуктов</t>
  </si>
  <si>
    <t xml:space="preserve">    -производство напитков</t>
  </si>
  <si>
    <t xml:space="preserve">    -производство текстильных изделий</t>
  </si>
  <si>
    <t xml:space="preserve">  - производство одежды</t>
  </si>
  <si>
    <t xml:space="preserve">  - производство кожи и изделий из кожи</t>
  </si>
  <si>
    <t xml:space="preserve">  - обработка древисины и производство изделий из дерева и пробки, кроме мебели, производство изделий из соломки и материалов для плетения</t>
  </si>
  <si>
    <t xml:space="preserve">  - производство бумаги и бумажных изделий</t>
  </si>
  <si>
    <t xml:space="preserve">  - деятельность полиграфическая и копирование носителей информации</t>
  </si>
  <si>
    <t xml:space="preserve">  - производство кокса и нефтепродуктов</t>
  </si>
  <si>
    <t xml:space="preserve">  - производство химических веществ и химических продуктов</t>
  </si>
  <si>
    <t xml:space="preserve">  - производство лекарственных средств и материалов, применяемых в медицинских целях</t>
  </si>
  <si>
    <t xml:space="preserve">  - производство прочей неметаллической минеральной продукции</t>
  </si>
  <si>
    <t xml:space="preserve">  - производство металлургическое</t>
  </si>
  <si>
    <t xml:space="preserve">  - производство готовых металлических изделий, кроме машин и оборудования</t>
  </si>
  <si>
    <t xml:space="preserve">  - производство компьютеров, электронных и оптических изделий</t>
  </si>
  <si>
    <t xml:space="preserve">  - производство электрического оборудования</t>
  </si>
  <si>
    <t xml:space="preserve">  - производство машин и оборудования, не включенных в другие группировки</t>
  </si>
  <si>
    <t xml:space="preserve">  - производство автотранспортных средств, прицепов и полуприцепов</t>
  </si>
  <si>
    <t xml:space="preserve">  - производство прочих транспортных средств и оборудования</t>
  </si>
  <si>
    <t xml:space="preserve">  - производство мебели</t>
  </si>
  <si>
    <t xml:space="preserve">  - производство прочих готовых изделий</t>
  </si>
  <si>
    <t xml:space="preserve">  - 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</si>
  <si>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</si>
  <si>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</si>
  <si>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средств, мотоциклов</t>
  </si>
  <si>
    <t>транспортировка и хранение</t>
  </si>
  <si>
    <t>деятельность в области информации и связи</t>
  </si>
  <si>
    <t>государственное управление и обеспечение военной безопасности, социальное обеспечение</t>
  </si>
  <si>
    <t>социальная сфера всего -</t>
  </si>
  <si>
    <t>образование</t>
  </si>
  <si>
    <t xml:space="preserve">деятельность в области здравоохранения и социальных услуг </t>
  </si>
  <si>
    <t>деятельность в области культуры, спорта, организации досуга и развлечений</t>
  </si>
  <si>
    <t>образованиям(тыс.руб.):</t>
  </si>
  <si>
    <t>Фонд заработной платы по муниципальным</t>
  </si>
  <si>
    <t>Всего по району (городу)</t>
  </si>
  <si>
    <t>(наименование предприятия, организации)</t>
  </si>
  <si>
    <r>
      <t>в том числе по видам экономической деятельности</t>
    </r>
    <r>
      <rPr>
        <sz val="9"/>
        <rFont val="Arial"/>
        <family val="2"/>
        <charset val="204"/>
      </rPr>
      <t>:</t>
    </r>
  </si>
  <si>
    <t>Прогноз фонда начисленной заработной платы работников организаций по</t>
  </si>
  <si>
    <r>
      <rPr>
        <b/>
        <sz val="12"/>
        <rFont val="Arial"/>
        <family val="2"/>
        <charset val="204"/>
      </rPr>
      <t xml:space="preserve">Примечание: 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1. Данная форма заполняется </t>
    </r>
    <r>
      <rPr>
        <b/>
        <sz val="10"/>
        <rFont val="Arial"/>
        <family val="2"/>
        <charset val="204"/>
      </rPr>
      <t>в обязательном порядке</t>
    </r>
    <r>
      <rPr>
        <sz val="10"/>
        <rFont val="Arial"/>
        <family val="2"/>
        <charset val="204"/>
      </rPr>
      <t xml:space="preserve"> при согласовании администрациями муниципальных районов и городских округов основных показателей социально-экономического развития на 2017-2020 годы.
2. По каждому виду экономической деятельности укажите </t>
    </r>
    <r>
      <rPr>
        <b/>
        <sz val="10"/>
        <rFont val="Arial"/>
        <family val="2"/>
        <charset val="204"/>
      </rPr>
      <t xml:space="preserve">все ведущие предприятия. </t>
    </r>
    <r>
      <rPr>
        <sz val="10"/>
        <rFont val="Arial"/>
        <family val="2"/>
        <charset val="204"/>
      </rPr>
      <t xml:space="preserve">
3. В обязательном порядке приложите</t>
    </r>
    <r>
      <rPr>
        <b/>
        <sz val="10"/>
        <rFont val="Arial"/>
        <family val="2"/>
        <charset val="204"/>
      </rPr>
      <t xml:space="preserve"> пояснительную записку.</t>
    </r>
    <r>
      <rPr>
        <sz val="10"/>
        <rFont val="Arial"/>
        <family val="2"/>
        <charset val="204"/>
      </rPr>
      <t xml:space="preserve">
4. Форму необходимо предоставить в комитет по экономике и развитию Курсклй области </t>
    </r>
    <r>
      <rPr>
        <b/>
        <sz val="10"/>
        <rFont val="Arial"/>
        <family val="2"/>
        <charset val="204"/>
      </rPr>
      <t xml:space="preserve">за 2 рабочих дня до даты указанной в графике </t>
    </r>
    <r>
      <rPr>
        <sz val="10"/>
        <rFont val="Arial"/>
        <family val="2"/>
        <charset val="204"/>
      </rPr>
      <t xml:space="preserve">согласования на эл.адрес: fin2.econom@rkursk.ru  
</t>
    </r>
  </si>
  <si>
    <t>Прогноз среднесписочной численности работников организаций (без внешних совместителей) по</t>
  </si>
  <si>
    <t>(наименование)</t>
  </si>
  <si>
    <t>Среднесписочная численность, чел.</t>
  </si>
  <si>
    <t>Среднемесячная заработная плата, руб.</t>
  </si>
  <si>
    <t>Коровяковка-Агро плюс</t>
  </si>
  <si>
    <t>ООО "Луч"</t>
  </si>
  <si>
    <t>ООО "Авангард"</t>
  </si>
  <si>
    <t>ООО "Победа"</t>
  </si>
  <si>
    <t>ООО "Рассвет"</t>
  </si>
  <si>
    <t>т.п.Званное</t>
  </si>
  <si>
    <t>т.п. Заря</t>
  </si>
  <si>
    <t>т.п. Гл.нива</t>
  </si>
  <si>
    <t>т.п.Карыжское</t>
  </si>
  <si>
    <t>т.п Поповка</t>
  </si>
  <si>
    <t>т.п.Красное знамя</t>
  </si>
  <si>
    <t>Т.п. Лещиновское</t>
  </si>
  <si>
    <t>ООО "Теткинский сахарный завод"</t>
  </si>
  <si>
    <t>ООО "КурскПродукт"</t>
  </si>
  <si>
    <t>ООО "Жилищник"</t>
  </si>
  <si>
    <t>Теткинское МУП ЖКХ</t>
  </si>
  <si>
    <t>ЗАО "Глушковское ДРСУ №5"</t>
  </si>
  <si>
    <t>ООО "Теткинозерно"</t>
  </si>
  <si>
    <t>ООО "Агроторг"п Теткино</t>
  </si>
  <si>
    <t>ООО "Агроторг" пГлушково</t>
  </si>
  <si>
    <t>АО "Тандер"п Теткино</t>
  </si>
  <si>
    <t>АО "Тандер" п Глушково</t>
  </si>
  <si>
    <t>прочие по торговле</t>
  </si>
  <si>
    <t>ООО "Глушковоавтотранс"</t>
  </si>
  <si>
    <t>прочие по транспорту</t>
  </si>
  <si>
    <t>Глушково прочие</t>
  </si>
  <si>
    <t>Теткино прочие</t>
  </si>
  <si>
    <t>Званное прочие</t>
  </si>
  <si>
    <t>Коровяковка прочие</t>
  </si>
  <si>
    <t>Кульбаки прочие</t>
  </si>
  <si>
    <t>Марково прочие</t>
  </si>
  <si>
    <t>Глушковского района</t>
  </si>
  <si>
    <t>Глушковского поссовета</t>
  </si>
  <si>
    <t>Теткинского поссовета</t>
  </si>
  <si>
    <t>Алексеевского сельсовета</t>
  </si>
  <si>
    <t>Веселовского сельсовета</t>
  </si>
  <si>
    <t>Званновского сельсовета</t>
  </si>
  <si>
    <t>Карыжского сельсовета</t>
  </si>
  <si>
    <t>Кобыльского сельсовета</t>
  </si>
  <si>
    <t>Кульбакинского сельсовета</t>
  </si>
  <si>
    <t>Коровяковскийи сельсовет</t>
  </si>
  <si>
    <t>Марковского сельсовета</t>
  </si>
  <si>
    <t>Н. Мордокского сельсовета</t>
  </si>
  <si>
    <t>П. Лежачанского сельсовета</t>
  </si>
  <si>
    <t>Сухиновского сельсовета</t>
  </si>
  <si>
    <t>Глушковская СШ</t>
  </si>
  <si>
    <t>Теткинская СШ №1</t>
  </si>
  <si>
    <t>Алексеевская СШ</t>
  </si>
  <si>
    <t>Веселовская СШ</t>
  </si>
  <si>
    <t>Дроновская СШ</t>
  </si>
  <si>
    <t>Званновская СШ</t>
  </si>
  <si>
    <t>Карыжская СШ</t>
  </si>
  <si>
    <t>Кобыльская СШ</t>
  </si>
  <si>
    <t>Кульбакинская СШ</t>
  </si>
  <si>
    <t>Марковская СШ</t>
  </si>
  <si>
    <t>Н-Мордокская СШ</t>
  </si>
  <si>
    <t>П-Лежачанская СШ</t>
  </si>
  <si>
    <t>Сухиновская СШ</t>
  </si>
  <si>
    <t>Коровяковская СШ</t>
  </si>
  <si>
    <t>ГУЗ Глушковская ЦРБ</t>
  </si>
  <si>
    <t>Теткинская больница</t>
  </si>
  <si>
    <t>Алексеевский мед. пункт</t>
  </si>
  <si>
    <t>Веселовский мед пункт</t>
  </si>
  <si>
    <t>ФАП Дроновка</t>
  </si>
  <si>
    <t>прчие</t>
  </si>
  <si>
    <t>Званновская врач. амбул</t>
  </si>
  <si>
    <t>Карыжский ФАП</t>
  </si>
  <si>
    <t>Кобыльской ФАП</t>
  </si>
  <si>
    <t>Коровяковская уч. бол</t>
  </si>
  <si>
    <t>Кульбакинская уч. бол</t>
  </si>
  <si>
    <t>Лещиновский ФАП</t>
  </si>
  <si>
    <t>Марковская уч. Бол</t>
  </si>
  <si>
    <t>Н. Мордокский ФАП</t>
  </si>
  <si>
    <t>Поповолежачанский ФАП</t>
  </si>
  <si>
    <t>Елизаветовский ФАП</t>
  </si>
  <si>
    <t>Сухиновский ФАП</t>
  </si>
  <si>
    <t>РДК</t>
  </si>
  <si>
    <t>Теткинское ДК</t>
  </si>
  <si>
    <t>Алексеевское ДК</t>
  </si>
  <si>
    <t>Веселовское ДК</t>
  </si>
  <si>
    <t>Дроновское ДК</t>
  </si>
  <si>
    <t>Званновское ДК</t>
  </si>
  <si>
    <t>Карыжский ДК</t>
  </si>
  <si>
    <t>Кобыльской ДК</t>
  </si>
  <si>
    <t>Коровяковский ДК</t>
  </si>
  <si>
    <t>Кульбакинский ДК</t>
  </si>
  <si>
    <t>Будкинский ДК</t>
  </si>
  <si>
    <t>Марковское ДК</t>
  </si>
  <si>
    <t>Н. Мордокский ДК</t>
  </si>
  <si>
    <t>П. Лежачанский ДК</t>
  </si>
  <si>
    <t>Елизаветовский ДК</t>
  </si>
  <si>
    <t>Сухиновский ДК</t>
  </si>
  <si>
    <t>п.Глушково</t>
  </si>
  <si>
    <t>П.Теткино</t>
  </si>
  <si>
    <t>Алексеевский с/с</t>
  </si>
  <si>
    <t>Веселовский с/с</t>
  </si>
  <si>
    <t>Званновский с/с</t>
  </si>
  <si>
    <t>Карыжский с/с</t>
  </si>
  <si>
    <t>Коровяковский с/с</t>
  </si>
  <si>
    <t>Кобыльской с/с</t>
  </si>
  <si>
    <t>Кульбакинский с/с</t>
  </si>
  <si>
    <t>Марковский с/с</t>
  </si>
  <si>
    <t>Нижнемордокский с/с</t>
  </si>
  <si>
    <t>Поповолежачанский</t>
  </si>
  <si>
    <t>Сухиновский с/с</t>
  </si>
  <si>
    <t>Прогноз среднемесячной начисленной заработной платы работников по</t>
  </si>
  <si>
    <t>ООО "АГРУПП"</t>
  </si>
  <si>
    <t>Глушковское МУП ЖКХ</t>
  </si>
  <si>
    <t>Базовый вариант</t>
  </si>
  <si>
    <t>Коровяковского сельсовета</t>
  </si>
  <si>
    <t>Среднемесячная начисленная заработная плата  по муниципальным</t>
  </si>
  <si>
    <r>
      <rPr>
        <b/>
        <sz val="8"/>
        <rFont val="Arial Cyr"/>
        <charset val="204"/>
      </rPr>
      <t>2026год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</si>
  <si>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>2025 год</t>
    </r>
    <r>
      <rPr>
        <sz val="8"/>
        <rFont val="Arial Cyr"/>
        <charset val="204"/>
      </rPr>
      <t xml:space="preserve"> 
прогноз </t>
    </r>
  </si>
  <si>
    <t>ООО "ТК Курский"</t>
  </si>
  <si>
    <t>Глушковскому району  на 2025-2027 годы</t>
  </si>
  <si>
    <r>
      <rPr>
        <b/>
        <sz val="8"/>
        <rFont val="Arial Cyr"/>
        <charset val="204"/>
      </rPr>
      <t xml:space="preserve">2022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</si>
  <si>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2023год </t>
    </r>
    <r>
      <rPr>
        <sz val="8"/>
        <rFont val="Arial Cyr"/>
        <charset val="204"/>
      </rPr>
      <t xml:space="preserve">
отчет</t>
    </r>
  </si>
  <si>
    <r>
      <rPr>
        <b/>
        <sz val="8"/>
        <rFont val="Arial Cyr"/>
        <charset val="204"/>
      </rPr>
      <t>2024 год</t>
    </r>
    <r>
      <rPr>
        <sz val="8"/>
        <rFont val="Arial Cyr"/>
        <charset val="204"/>
      </rPr>
      <t xml:space="preserve"> 
оценка </t>
    </r>
  </si>
  <si>
    <r>
      <rPr>
        <b/>
        <sz val="8"/>
        <rFont val="Arial Cyr"/>
        <charset val="204"/>
      </rPr>
      <t>2027год</t>
    </r>
    <r>
      <rPr>
        <sz val="8"/>
        <rFont val="Arial Cyr"/>
        <charset val="204"/>
      </rPr>
      <t xml:space="preserve"> 
прогноз </t>
    </r>
  </si>
  <si>
    <t>Глушковский району  на 2025-2027 годы</t>
  </si>
  <si>
    <r>
      <rPr>
        <b/>
        <sz val="8"/>
        <rFont val="Arial Cyr"/>
        <charset val="204"/>
      </rPr>
      <t xml:space="preserve">2023 год </t>
    </r>
    <r>
      <rPr>
        <sz val="8"/>
        <rFont val="Arial Cyr"/>
        <charset val="204"/>
      </rPr>
      <t xml:space="preserve">
отчет </t>
    </r>
  </si>
  <si>
    <r>
      <rPr>
        <b/>
        <sz val="8"/>
        <rFont val="Arial Cyr"/>
        <charset val="204"/>
      </rPr>
      <t>2026 год</t>
    </r>
    <r>
      <rPr>
        <sz val="8"/>
        <rFont val="Arial Cyr"/>
        <charset val="204"/>
      </rPr>
      <t xml:space="preserve"> 
прогноз </t>
    </r>
  </si>
  <si>
    <r>
      <rPr>
        <b/>
        <sz val="8"/>
        <color theme="1"/>
        <rFont val="Arial Cyr"/>
        <charset val="204"/>
      </rPr>
      <t xml:space="preserve">2022 год
</t>
    </r>
    <r>
      <rPr>
        <sz val="8"/>
        <color theme="1"/>
        <rFont val="Arial Cyr"/>
        <charset val="204"/>
      </rPr>
      <t>отчет</t>
    </r>
  </si>
  <si>
    <r>
      <rPr>
        <b/>
        <sz val="8"/>
        <color theme="1"/>
        <rFont val="Arial Cyr"/>
        <charset val="204"/>
      </rPr>
      <t xml:space="preserve">2023 год </t>
    </r>
    <r>
      <rPr>
        <sz val="8"/>
        <color theme="1"/>
        <rFont val="Arial Cyr"/>
        <charset val="204"/>
      </rPr>
      <t xml:space="preserve">
отчет</t>
    </r>
  </si>
  <si>
    <r>
      <rPr>
        <b/>
        <sz val="8"/>
        <color theme="1"/>
        <rFont val="Arial Cyr"/>
        <charset val="204"/>
      </rPr>
      <t>2024 год</t>
    </r>
    <r>
      <rPr>
        <sz val="8"/>
        <color theme="1"/>
        <rFont val="Arial Cyr"/>
        <charset val="204"/>
      </rPr>
      <t xml:space="preserve"> 
оценка</t>
    </r>
  </si>
  <si>
    <r>
      <rPr>
        <b/>
        <sz val="8"/>
        <color theme="1"/>
        <rFont val="Arial Cyr"/>
        <charset val="204"/>
      </rPr>
      <t>2025 год</t>
    </r>
    <r>
      <rPr>
        <sz val="8"/>
        <color theme="1"/>
        <rFont val="Arial Cyr"/>
        <charset val="204"/>
      </rPr>
      <t xml:space="preserve"> 
прогноз</t>
    </r>
  </si>
  <si>
    <r>
      <rPr>
        <b/>
        <sz val="8"/>
        <color theme="1"/>
        <rFont val="Arial Cyr"/>
        <charset val="204"/>
      </rPr>
      <t>2026 год</t>
    </r>
    <r>
      <rPr>
        <sz val="8"/>
        <color theme="1"/>
        <rFont val="Arial Cyr"/>
        <charset val="204"/>
      </rPr>
      <t xml:space="preserve"> 
прогноз</t>
    </r>
  </si>
  <si>
    <r>
      <rPr>
        <b/>
        <sz val="8"/>
        <color theme="1"/>
        <rFont val="Arial Cyr"/>
        <charset val="204"/>
      </rPr>
      <t>2027 год</t>
    </r>
    <r>
      <rPr>
        <sz val="8"/>
        <color theme="1"/>
        <rFont val="Arial Cyr"/>
        <charset val="204"/>
      </rPr>
      <t xml:space="preserve"> 
прогноз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</si>
</sst>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4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b/>
      <sz val="8"/>
      <color theme="3" tint="0.39997558519241921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color theme="3" tint="0.3999755851924192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8"/>
      <color rgb="FFFF0000"/>
      <name val="Arial Cyr"/>
      <charset val="204"/>
    </font>
    <font>
      <sz val="11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4"/>
      <name val="Arial Cyr"/>
      <charset val="204"/>
    </font>
    <font>
      <b/>
      <sz val="9"/>
      <color theme="1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4"/>
      <name val="Arial"/>
      <family val="2"/>
      <charset val="204"/>
    </font>
    <font>
      <b/>
      <sz val="8"/>
      <color theme="4"/>
      <name val="Arial"/>
      <family val="2"/>
      <charset val="204"/>
    </font>
    <font>
      <b/>
      <sz val="9"/>
      <color theme="4"/>
      <name val="Arial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9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wrapText="1"/>
    </xf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wrapText="1"/>
    </xf>
    <xf numFmtId="165" fontId="10" fillId="2" borderId="0" xfId="0" applyNumberFormat="1" applyFont="1" applyFill="1" applyProtection="1">
      <protection locked="0"/>
    </xf>
    <xf numFmtId="165" fontId="10" fillId="0" borderId="0" xfId="0" applyNumberFormat="1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wrapText="1"/>
    </xf>
    <xf numFmtId="165" fontId="13" fillId="0" borderId="0" xfId="0" applyNumberFormat="1" applyFont="1"/>
    <xf numFmtId="165" fontId="13" fillId="0" borderId="0" xfId="0" applyNumberFormat="1" applyFont="1" applyProtection="1">
      <protection locked="0"/>
    </xf>
    <xf numFmtId="0" fontId="14" fillId="0" borderId="0" xfId="0" applyFont="1" applyAlignment="1">
      <alignment wrapText="1"/>
    </xf>
    <xf numFmtId="165" fontId="15" fillId="0" borderId="0" xfId="0" applyNumberFormat="1" applyFont="1"/>
    <xf numFmtId="0" fontId="16" fillId="0" borderId="0" xfId="0" applyFont="1" applyAlignment="1">
      <alignment wrapText="1"/>
    </xf>
    <xf numFmtId="165" fontId="16" fillId="0" borderId="0" xfId="0" applyNumberFormat="1" applyFont="1"/>
    <xf numFmtId="165" fontId="17" fillId="0" borderId="0" xfId="0" applyNumberFormat="1" applyFont="1"/>
    <xf numFmtId="165" fontId="16" fillId="0" borderId="0" xfId="0" applyNumberFormat="1" applyFont="1" applyProtection="1">
      <protection locked="0"/>
    </xf>
    <xf numFmtId="165" fontId="18" fillId="0" borderId="0" xfId="0" applyNumberFormat="1" applyFont="1"/>
    <xf numFmtId="165" fontId="19" fillId="2" borderId="0" xfId="0" applyNumberFormat="1" applyFont="1" applyFill="1" applyProtection="1">
      <protection locked="0"/>
    </xf>
    <xf numFmtId="165" fontId="19" fillId="0" borderId="0" xfId="0" applyNumberFormat="1" applyFont="1"/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horizontal="center"/>
      <protection locked="0"/>
    </xf>
    <xf numFmtId="165" fontId="10" fillId="0" borderId="0" xfId="0" applyNumberFormat="1" applyFont="1" applyProtection="1">
      <protection locked="0"/>
    </xf>
    <xf numFmtId="165" fontId="10" fillId="3" borderId="0" xfId="0" applyNumberFormat="1" applyFont="1" applyFill="1"/>
    <xf numFmtId="0" fontId="22" fillId="0" borderId="0" xfId="0" applyFont="1" applyAlignment="1">
      <alignment horizontal="left" vertical="center" wrapText="1" shrinkToFit="1"/>
    </xf>
    <xf numFmtId="165" fontId="27" fillId="0" borderId="0" xfId="0" applyNumberFormat="1" applyFont="1"/>
    <xf numFmtId="164" fontId="27" fillId="2" borderId="0" xfId="0" applyNumberFormat="1" applyFont="1" applyFill="1" applyAlignment="1">
      <alignment horizontal="right"/>
    </xf>
    <xf numFmtId="0" fontId="10" fillId="0" borderId="0" xfId="0" applyFont="1"/>
    <xf numFmtId="0" fontId="10" fillId="0" borderId="0" xfId="0" applyFont="1" applyProtection="1">
      <protection locked="0"/>
    </xf>
    <xf numFmtId="0" fontId="32" fillId="0" borderId="0" xfId="0" applyFont="1" applyProtection="1">
      <protection locked="0"/>
    </xf>
    <xf numFmtId="165" fontId="33" fillId="0" borderId="0" xfId="0" applyNumberFormat="1" applyFont="1"/>
    <xf numFmtId="0" fontId="34" fillId="0" borderId="0" xfId="0" applyFont="1" applyAlignment="1">
      <alignment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10" fillId="5" borderId="0" xfId="0" applyNumberFormat="1" applyFont="1" applyFill="1"/>
    <xf numFmtId="165" fontId="35" fillId="0" borderId="0" xfId="0" applyNumberFormat="1" applyFont="1"/>
    <xf numFmtId="165" fontId="35" fillId="0" borderId="0" xfId="0" applyNumberFormat="1" applyFont="1" applyProtection="1">
      <protection locked="0"/>
    </xf>
    <xf numFmtId="0" fontId="36" fillId="0" borderId="0" xfId="0" applyFont="1"/>
    <xf numFmtId="0" fontId="36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165" fontId="20" fillId="0" borderId="0" xfId="0" applyNumberFormat="1" applyFont="1" applyProtection="1">
      <protection locked="0"/>
    </xf>
    <xf numFmtId="165" fontId="20" fillId="0" borderId="0" xfId="0" applyNumberFormat="1" applyFont="1"/>
    <xf numFmtId="0" fontId="39" fillId="0" borderId="0" xfId="0" applyFont="1" applyAlignment="1">
      <alignment wrapText="1"/>
    </xf>
    <xf numFmtId="0" fontId="39" fillId="0" borderId="0" xfId="0" applyFont="1" applyAlignment="1">
      <alignment horizontal="left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wrapText="1"/>
    </xf>
    <xf numFmtId="0" fontId="42" fillId="0" borderId="2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165" fontId="44" fillId="0" borderId="0" xfId="0" applyNumberFormat="1" applyFont="1"/>
    <xf numFmtId="165" fontId="42" fillId="0" borderId="0" xfId="0" applyNumberFormat="1" applyFont="1"/>
    <xf numFmtId="165" fontId="45" fillId="0" borderId="0" xfId="0" applyNumberFormat="1" applyFont="1"/>
    <xf numFmtId="164" fontId="10" fillId="2" borderId="0" xfId="0" applyNumberFormat="1" applyFont="1" applyFill="1"/>
    <xf numFmtId="164" fontId="10" fillId="2" borderId="0" xfId="0" applyNumberFormat="1" applyFont="1" applyFill="1" applyAlignment="1">
      <alignment horizontal="right"/>
    </xf>
    <xf numFmtId="164" fontId="33" fillId="2" borderId="0" xfId="0" applyNumberFormat="1" applyFont="1" applyFill="1"/>
    <xf numFmtId="164" fontId="33" fillId="2" borderId="0" xfId="0" applyNumberFormat="1" applyFont="1" applyFill="1" applyAlignment="1">
      <alignment vertical="center"/>
    </xf>
    <xf numFmtId="164" fontId="33" fillId="2" borderId="0" xfId="0" applyNumberFormat="1" applyFont="1" applyFill="1" applyAlignment="1">
      <alignment horizontal="right"/>
    </xf>
    <xf numFmtId="165" fontId="0" fillId="0" borderId="0" xfId="0" applyNumberFormat="1" applyProtection="1">
      <protection locked="0"/>
    </xf>
    <xf numFmtId="165" fontId="46" fillId="0" borderId="0" xfId="0" applyNumberFormat="1" applyFont="1"/>
    <xf numFmtId="0" fontId="10" fillId="2" borderId="0" xfId="0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0" fontId="35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165" fontId="18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165" fontId="6" fillId="0" borderId="1" xfId="0" applyNumberFormat="1" applyFont="1" applyBorder="1"/>
    <xf numFmtId="165" fontId="5" fillId="0" borderId="1" xfId="0" applyNumberFormat="1" applyFont="1" applyBorder="1"/>
    <xf numFmtId="165" fontId="10" fillId="0" borderId="1" xfId="0" applyNumberFormat="1" applyFont="1" applyBorder="1"/>
    <xf numFmtId="165" fontId="33" fillId="0" borderId="1" xfId="0" applyNumberFormat="1" applyFont="1" applyBorder="1"/>
    <xf numFmtId="0" fontId="23" fillId="0" borderId="1" xfId="0" applyFont="1" applyBorder="1" applyAlignment="1">
      <alignment wrapText="1"/>
    </xf>
    <xf numFmtId="165" fontId="8" fillId="0" borderId="1" xfId="0" applyNumberFormat="1" applyFont="1" applyBorder="1"/>
    <xf numFmtId="165" fontId="0" fillId="0" borderId="1" xfId="0" applyNumberFormat="1" applyBorder="1"/>
    <xf numFmtId="0" fontId="14" fillId="0" borderId="1" xfId="0" applyFont="1" applyBorder="1" applyAlignment="1">
      <alignment wrapText="1"/>
    </xf>
    <xf numFmtId="165" fontId="16" fillId="0" borderId="1" xfId="0" applyNumberFormat="1" applyFont="1" applyBorder="1"/>
    <xf numFmtId="165" fontId="17" fillId="0" borderId="1" xfId="0" applyNumberFormat="1" applyFont="1" applyBorder="1"/>
    <xf numFmtId="0" fontId="9" fillId="0" borderId="1" xfId="0" applyFont="1" applyBorder="1" applyAlignment="1">
      <alignment wrapText="1"/>
    </xf>
    <xf numFmtId="165" fontId="10" fillId="2" borderId="1" xfId="0" applyNumberFormat="1" applyFont="1" applyFill="1" applyBorder="1" applyProtection="1">
      <protection locked="0"/>
    </xf>
    <xf numFmtId="165" fontId="27" fillId="2" borderId="1" xfId="0" applyNumberFormat="1" applyFont="1" applyFill="1" applyBorder="1" applyProtection="1">
      <protection locked="0"/>
    </xf>
    <xf numFmtId="165" fontId="14" fillId="0" borderId="1" xfId="0" applyNumberFormat="1" applyFont="1" applyBorder="1"/>
    <xf numFmtId="165" fontId="15" fillId="0" borderId="1" xfId="0" applyNumberFormat="1" applyFont="1" applyBorder="1"/>
    <xf numFmtId="165" fontId="16" fillId="0" borderId="1" xfId="0" applyNumberFormat="1" applyFont="1" applyBorder="1" applyProtection="1">
      <protection locked="0"/>
    </xf>
    <xf numFmtId="165" fontId="17" fillId="0" borderId="1" xfId="0" applyNumberFormat="1" applyFont="1" applyBorder="1" applyProtection="1">
      <protection locked="0"/>
    </xf>
    <xf numFmtId="0" fontId="5" fillId="0" borderId="1" xfId="0" applyFont="1" applyBorder="1" applyAlignment="1">
      <alignment wrapText="1"/>
    </xf>
    <xf numFmtId="165" fontId="0" fillId="0" borderId="1" xfId="0" applyNumberFormat="1" applyBorder="1" applyProtection="1">
      <protection locked="0"/>
    </xf>
    <xf numFmtId="0" fontId="4" fillId="0" borderId="1" xfId="0" applyFont="1" applyBorder="1" applyAlignment="1">
      <alignment wrapText="1"/>
    </xf>
    <xf numFmtId="165" fontId="30" fillId="0" borderId="1" xfId="0" applyNumberFormat="1" applyFont="1" applyBorder="1"/>
    <xf numFmtId="165" fontId="13" fillId="0" borderId="1" xfId="0" applyNumberFormat="1" applyFont="1" applyBorder="1" applyProtection="1">
      <protection locked="0"/>
    </xf>
    <xf numFmtId="165" fontId="13" fillId="0" borderId="1" xfId="0" applyNumberFormat="1" applyFont="1" applyBorder="1"/>
    <xf numFmtId="0" fontId="31" fillId="3" borderId="1" xfId="0" applyFont="1" applyFill="1" applyBorder="1" applyAlignment="1">
      <alignment wrapText="1"/>
    </xf>
    <xf numFmtId="0" fontId="26" fillId="2" borderId="1" xfId="0" applyFont="1" applyFill="1" applyBorder="1" applyAlignment="1">
      <alignment horizontal="right"/>
    </xf>
    <xf numFmtId="165" fontId="4" fillId="0" borderId="1" xfId="0" applyNumberFormat="1" applyFont="1" applyBorder="1"/>
    <xf numFmtId="0" fontId="16" fillId="0" borderId="1" xfId="0" applyFont="1" applyBorder="1" applyAlignment="1">
      <alignment wrapText="1"/>
    </xf>
    <xf numFmtId="165" fontId="27" fillId="2" borderId="1" xfId="0" applyNumberFormat="1" applyFont="1" applyFill="1" applyBorder="1"/>
    <xf numFmtId="0" fontId="34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165" fontId="19" fillId="0" borderId="1" xfId="0" applyNumberFormat="1" applyFont="1" applyBorder="1" applyProtection="1">
      <protection locked="0"/>
    </xf>
    <xf numFmtId="165" fontId="19" fillId="0" borderId="1" xfId="0" applyNumberFormat="1" applyFont="1" applyBorder="1"/>
    <xf numFmtId="0" fontId="20" fillId="0" borderId="1" xfId="0" applyFont="1" applyBorder="1" applyAlignment="1">
      <alignment horizontal="left" wrapText="1"/>
    </xf>
    <xf numFmtId="0" fontId="29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wrapText="1"/>
    </xf>
    <xf numFmtId="0" fontId="18" fillId="0" borderId="1" xfId="0" applyFont="1" applyBorder="1"/>
    <xf numFmtId="165" fontId="19" fillId="2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164" fontId="26" fillId="2" borderId="1" xfId="0" applyNumberFormat="1" applyFont="1" applyFill="1" applyBorder="1" applyAlignment="1">
      <alignment horizontal="right"/>
    </xf>
    <xf numFmtId="165" fontId="14" fillId="0" borderId="1" xfId="0" applyNumberFormat="1" applyFont="1" applyBorder="1" applyProtection="1">
      <protection locked="0"/>
    </xf>
    <xf numFmtId="0" fontId="26" fillId="2" borderId="1" xfId="0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/>
    </xf>
    <xf numFmtId="0" fontId="28" fillId="2" borderId="1" xfId="0" applyFont="1" applyFill="1" applyBorder="1" applyAlignment="1">
      <alignment horizontal="right"/>
    </xf>
    <xf numFmtId="0" fontId="3" fillId="0" borderId="1" xfId="0" applyFont="1" applyBorder="1"/>
    <xf numFmtId="0" fontId="29" fillId="0" borderId="1" xfId="0" applyFont="1" applyBorder="1" applyAlignment="1">
      <alignment wrapText="1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/>
    <xf numFmtId="165" fontId="17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27" fillId="0" borderId="0" xfId="0" applyNumberFormat="1" applyFont="1" applyAlignment="1">
      <alignment horizontal="right"/>
    </xf>
    <xf numFmtId="165" fontId="19" fillId="4" borderId="1" xfId="0" applyNumberFormat="1" applyFont="1" applyFill="1" applyBorder="1"/>
    <xf numFmtId="166" fontId="19" fillId="2" borderId="1" xfId="0" applyNumberFormat="1" applyFont="1" applyFill="1" applyBorder="1" applyProtection="1">
      <protection locked="0"/>
    </xf>
    <xf numFmtId="165" fontId="19" fillId="4" borderId="1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6"/>
  <sheetViews>
    <sheetView view="pageBreakPreview" zoomScale="95" zoomScaleSheetLayoutView="95" workbookViewId="0">
      <pane ySplit="10" topLeftCell="A11" activePane="bottomLeft" state="frozen"/>
      <selection activeCell="F184" activeCellId="4" sqref="J22 G183 F183 G186 F184"/>
      <selection pane="bottomLeft" activeCell="D260" sqref="D260"/>
    </sheetView>
  </sheetViews>
  <sheetFormatPr defaultColWidth="9.109375" defaultRowHeight="13.8" x14ac:dyDescent="0.25"/>
  <cols>
    <col min="1" max="1" width="26.44140625" style="3" customWidth="1"/>
    <col min="2" max="2" width="11" style="3" customWidth="1"/>
    <col min="3" max="3" width="11.88671875" style="3" customWidth="1"/>
    <col min="4" max="4" width="6.6640625" style="3" customWidth="1"/>
    <col min="5" max="5" width="11" style="3" customWidth="1"/>
    <col min="6" max="6" width="7" style="3" customWidth="1"/>
    <col min="7" max="7" width="11.109375" style="3" customWidth="1"/>
    <col min="8" max="8" width="7.6640625" style="3" customWidth="1"/>
    <col min="9" max="9" width="11.44140625" style="3" customWidth="1"/>
    <col min="10" max="10" width="8.109375" style="3" customWidth="1"/>
    <col min="11" max="11" width="11" style="3" customWidth="1"/>
    <col min="12" max="12" width="9.88671875" style="3" customWidth="1"/>
    <col min="13" max="16384" width="9.109375" style="3"/>
  </cols>
  <sheetData>
    <row r="1" spans="1:14" x14ac:dyDescent="0.25">
      <c r="G1" s="3" t="s">
        <v>10</v>
      </c>
      <c r="K1" s="3" t="s">
        <v>171</v>
      </c>
    </row>
    <row r="2" spans="1:14" ht="19.5" customHeight="1" x14ac:dyDescent="0.3">
      <c r="A2" s="137" t="s">
        <v>57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4.25" customHeight="1" x14ac:dyDescent="0.3">
      <c r="A3" s="137" t="s">
        <v>177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4" ht="13.5" customHeight="1" x14ac:dyDescent="0.3">
      <c r="A4" s="33"/>
      <c r="B4" s="45"/>
      <c r="C4" s="33"/>
      <c r="D4" s="33"/>
      <c r="E4" s="33"/>
      <c r="F4" s="33"/>
      <c r="G4" s="33"/>
      <c r="H4" s="33"/>
      <c r="I4" s="33"/>
      <c r="J4" s="33"/>
      <c r="K4" s="33"/>
      <c r="L4" s="1"/>
      <c r="M4" s="1"/>
      <c r="N4" s="1"/>
    </row>
    <row r="5" spans="1:14" ht="8.25" customHeight="1" x14ac:dyDescent="0.25"/>
    <row r="6" spans="1:14" ht="36" customHeight="1" x14ac:dyDescent="0.25">
      <c r="A6" s="140" t="s">
        <v>7</v>
      </c>
      <c r="B6" s="64" t="s">
        <v>185</v>
      </c>
      <c r="C6" s="138" t="s">
        <v>186</v>
      </c>
      <c r="D6" s="139"/>
      <c r="E6" s="138" t="s">
        <v>187</v>
      </c>
      <c r="F6" s="139"/>
      <c r="G6" s="138" t="s">
        <v>188</v>
      </c>
      <c r="H6" s="139"/>
      <c r="I6" s="138" t="s">
        <v>189</v>
      </c>
      <c r="J6" s="139"/>
      <c r="K6" s="138" t="s">
        <v>190</v>
      </c>
      <c r="L6" s="139"/>
    </row>
    <row r="7" spans="1:14" ht="40.799999999999997" x14ac:dyDescent="0.25">
      <c r="A7" s="140"/>
      <c r="B7" s="65" t="s">
        <v>14</v>
      </c>
      <c r="C7" s="65" t="s">
        <v>14</v>
      </c>
      <c r="D7" s="65" t="s">
        <v>13</v>
      </c>
      <c r="E7" s="65" t="s">
        <v>14</v>
      </c>
      <c r="F7" s="65" t="s">
        <v>13</v>
      </c>
      <c r="G7" s="65" t="s">
        <v>14</v>
      </c>
      <c r="H7" s="65" t="s">
        <v>13</v>
      </c>
      <c r="I7" s="65" t="s">
        <v>14</v>
      </c>
      <c r="J7" s="65" t="s">
        <v>13</v>
      </c>
      <c r="K7" s="65" t="s">
        <v>14</v>
      </c>
      <c r="L7" s="65" t="s">
        <v>13</v>
      </c>
    </row>
    <row r="8" spans="1:14" ht="15.75" customHeight="1" x14ac:dyDescent="0.25">
      <c r="A8" s="31" t="s">
        <v>54</v>
      </c>
      <c r="B8" s="66">
        <f>SUM(B243:B256)</f>
        <v>1718229.4000000001</v>
      </c>
      <c r="C8" s="66">
        <f>SUM(C243:C256)</f>
        <v>1907590.9999999998</v>
      </c>
      <c r="D8" s="66">
        <f>ROUND(C8/B8*100,1)</f>
        <v>111</v>
      </c>
      <c r="E8" s="66">
        <f>SUM(E243:E256)</f>
        <v>1692902.4109999998</v>
      </c>
      <c r="F8" s="66">
        <f>ROUND(E8/C8*100,1)</f>
        <v>88.7</v>
      </c>
      <c r="G8" s="66">
        <f>SUM(G243:G256)</f>
        <v>427327.2</v>
      </c>
      <c r="H8" s="66">
        <f>ROUND(G8/E8*100,1)</f>
        <v>25.2</v>
      </c>
      <c r="I8" s="66">
        <f>SUM(I243:I256)</f>
        <v>455089</v>
      </c>
      <c r="J8" s="66">
        <f>I8/G8*100</f>
        <v>106.49661430398065</v>
      </c>
      <c r="K8" s="66">
        <f>SUM(K243:K256)</f>
        <v>486646.2</v>
      </c>
      <c r="L8" s="66">
        <f>ROUND(K8/I8*100,1)</f>
        <v>106.9</v>
      </c>
    </row>
    <row r="9" spans="1:14" s="14" customFormat="1" ht="14.25" hidden="1" customHeight="1" x14ac:dyDescent="0.2">
      <c r="A9" s="6" t="s">
        <v>16</v>
      </c>
      <c r="B9" s="67">
        <f>B8-B10</f>
        <v>0</v>
      </c>
      <c r="C9" s="67">
        <f t="shared" ref="C9:L9" si="0">C8-C10</f>
        <v>0</v>
      </c>
      <c r="D9" s="67">
        <f t="shared" si="0"/>
        <v>0</v>
      </c>
      <c r="E9" s="13">
        <f t="shared" si="0"/>
        <v>-338580.3890000002</v>
      </c>
      <c r="F9" s="13">
        <f t="shared" si="0"/>
        <v>-17.799999999999997</v>
      </c>
      <c r="G9" s="13">
        <f t="shared" si="0"/>
        <v>-1709308.8</v>
      </c>
      <c r="H9" s="13">
        <f t="shared" si="0"/>
        <v>-80</v>
      </c>
      <c r="I9" s="13">
        <f t="shared" si="0"/>
        <v>-1820356.4</v>
      </c>
      <c r="J9" s="13">
        <f t="shared" si="0"/>
        <v>-3.3856960193503483E-3</v>
      </c>
      <c r="K9" s="13">
        <f t="shared" si="0"/>
        <v>-1946585.0000000002</v>
      </c>
      <c r="L9" s="13">
        <f t="shared" si="0"/>
        <v>0</v>
      </c>
    </row>
    <row r="10" spans="1:14" s="14" customFormat="1" ht="11.25" hidden="1" customHeight="1" x14ac:dyDescent="0.2">
      <c r="A10" s="6" t="s">
        <v>17</v>
      </c>
      <c r="B10" s="67">
        <f>ROUND(SUM(B16+B32+B35)+SUM(B106+B109+B112+B116+B123+B127+B131)+B154,1)</f>
        <v>1718229.4</v>
      </c>
      <c r="C10" s="67">
        <f>ROUND(SUM(C16+C32+C35)+SUM(C106+C109+C112+C116+C123+C127+C131)+C154,1)</f>
        <v>1907591</v>
      </c>
      <c r="D10" s="67">
        <f>ROUND(C10/B10*100,1)</f>
        <v>111</v>
      </c>
      <c r="E10" s="13">
        <f>ROUND(SUM(E16+E32+E35)+SUM(E106+E109+E112+E116+E123+E127+E131)+E154,1)</f>
        <v>2031482.8</v>
      </c>
      <c r="F10" s="13">
        <f>ROUND(E10/C10*100,1)</f>
        <v>106.5</v>
      </c>
      <c r="G10" s="13">
        <f>ROUND(SUM(G16+G32+G35)+SUM(G106+G109+G112+G116+G123+G127+G131)+G154,1)</f>
        <v>2136636</v>
      </c>
      <c r="H10" s="13">
        <f>ROUND(G10/E10*100,1)</f>
        <v>105.2</v>
      </c>
      <c r="I10" s="13">
        <f>ROUND(SUM(I16+I32+I35)+SUM(I106+I109+I112+I116+I123+I127+I131)+I154,1)</f>
        <v>2275445.4</v>
      </c>
      <c r="J10" s="13">
        <f>ROUND(I10/G10*100,1)</f>
        <v>106.5</v>
      </c>
      <c r="K10" s="13">
        <f>ROUND(SUM(K16+K32+K35)+SUM(K106+K109+K112+K116+K123+K127+K131)+K154,1)</f>
        <v>2433231.2000000002</v>
      </c>
      <c r="L10" s="13">
        <f>ROUND(K10/I10*100,1)</f>
        <v>106.9</v>
      </c>
    </row>
    <row r="11" spans="1:14" s="14" customFormat="1" ht="13.5" hidden="1" customHeight="1" x14ac:dyDescent="0.2">
      <c r="A11" s="6" t="s">
        <v>18</v>
      </c>
      <c r="B11" s="67">
        <f>B8-B12</f>
        <v>0</v>
      </c>
      <c r="C11" s="67">
        <f t="shared" ref="C11:L11" si="1">C8-C12</f>
        <v>0</v>
      </c>
      <c r="D11" s="67"/>
      <c r="E11" s="13">
        <f t="shared" si="1"/>
        <v>1.0999999940395355E-2</v>
      </c>
      <c r="F11" s="13">
        <f t="shared" si="1"/>
        <v>0</v>
      </c>
      <c r="G11" s="13">
        <f>G8-G12</f>
        <v>0</v>
      </c>
      <c r="H11" s="13">
        <f t="shared" si="1"/>
        <v>0</v>
      </c>
      <c r="I11" s="13">
        <f>I8-I12</f>
        <v>0</v>
      </c>
      <c r="J11" s="13">
        <f t="shared" si="1"/>
        <v>-3.3856960193503483E-3</v>
      </c>
      <c r="K11" s="13">
        <f t="shared" si="1"/>
        <v>0</v>
      </c>
      <c r="L11" s="13">
        <f t="shared" si="1"/>
        <v>0</v>
      </c>
    </row>
    <row r="12" spans="1:14" s="14" customFormat="1" ht="12.75" hidden="1" customHeight="1" x14ac:dyDescent="0.2">
      <c r="A12" s="6" t="s">
        <v>17</v>
      </c>
      <c r="B12" s="67">
        <f>ROUND(SUM(B243:B256),1)</f>
        <v>1718229.4</v>
      </c>
      <c r="C12" s="67">
        <f>ROUND(SUM(C243:C256),1)</f>
        <v>1907591</v>
      </c>
      <c r="D12" s="67">
        <f>ROUND(C12/B12*100,1)</f>
        <v>111</v>
      </c>
      <c r="E12" s="13">
        <f>ROUND(SUM(E243:E256),1)</f>
        <v>1692902.3999999999</v>
      </c>
      <c r="F12" s="13">
        <f>ROUND(E12/C12*100,1)</f>
        <v>88.7</v>
      </c>
      <c r="G12" s="13">
        <f>ROUND(SUM(G243:G256),1)</f>
        <v>427327.2</v>
      </c>
      <c r="H12" s="13">
        <f>ROUND(G12/E12*100,1)</f>
        <v>25.2</v>
      </c>
      <c r="I12" s="13">
        <f>ROUND(SUM(I243:I256),1)</f>
        <v>455089</v>
      </c>
      <c r="J12" s="13">
        <f>ROUND(I12/G12*100,1)</f>
        <v>106.5</v>
      </c>
      <c r="K12" s="13">
        <f>ROUND(SUM(K243:K256),1)</f>
        <v>486646.2</v>
      </c>
      <c r="L12" s="13">
        <f>ROUND(K12/I12*100,1)</f>
        <v>106.9</v>
      </c>
    </row>
    <row r="13" spans="1:14" s="14" customFormat="1" ht="11.25" hidden="1" customHeight="1" x14ac:dyDescent="0.2">
      <c r="A13" s="6" t="s">
        <v>19</v>
      </c>
      <c r="B13" s="67">
        <f t="shared" ref="B13:L13" si="2">B154-B14</f>
        <v>0</v>
      </c>
      <c r="C13" s="67">
        <f t="shared" si="2"/>
        <v>0</v>
      </c>
      <c r="D13" s="67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/>
      <c r="J13" s="13">
        <f t="shared" si="2"/>
        <v>0</v>
      </c>
      <c r="K13" s="13">
        <f t="shared" si="2"/>
        <v>0</v>
      </c>
      <c r="L13" s="13">
        <f t="shared" si="2"/>
        <v>2.1358357269036787E-2</v>
      </c>
    </row>
    <row r="14" spans="1:14" s="14" customFormat="1" ht="12.75" hidden="1" customHeight="1" x14ac:dyDescent="0.2">
      <c r="A14" s="6" t="s">
        <v>17</v>
      </c>
      <c r="B14" s="67">
        <f>ROUND(SUM(B156+B183+B209),1)</f>
        <v>532085</v>
      </c>
      <c r="C14" s="67">
        <f>ROUND(SUM(C156+C183+C209),1)</f>
        <v>600169</v>
      </c>
      <c r="D14" s="67">
        <f>ROUND(C14/B14*100,1)</f>
        <v>112.8</v>
      </c>
      <c r="E14" s="13">
        <f>ROUND(SUM(E156+E183+E209),1)</f>
        <v>672086</v>
      </c>
      <c r="F14" s="13">
        <f>ROUND(E14/C14*100,1)</f>
        <v>112</v>
      </c>
      <c r="G14" s="13">
        <f>ROUND(SUM(G156+G183+G209),1)</f>
        <v>700635</v>
      </c>
      <c r="H14" s="13">
        <f>ROUND(G14/E14*100,1)</f>
        <v>104.2</v>
      </c>
      <c r="I14" s="13">
        <f>ROUND(SUM(I156+I183+I209),1)</f>
        <v>751110.2</v>
      </c>
      <c r="J14" s="13">
        <f>ROUND(I14/G14*100,1)</f>
        <v>107.2</v>
      </c>
      <c r="K14" s="13">
        <f>ROUND(SUM(K156+K183+K209),1)</f>
        <v>808355</v>
      </c>
      <c r="L14" s="13">
        <f>ROUND(K14/I14*100,1)</f>
        <v>107.6</v>
      </c>
    </row>
    <row r="15" spans="1:14" ht="24.9" hidden="1" customHeight="1" x14ac:dyDescent="0.3">
      <c r="A15" s="32" t="s">
        <v>56</v>
      </c>
      <c r="B15" s="68"/>
      <c r="C15" s="68"/>
      <c r="D15" s="68"/>
      <c r="E15" s="7"/>
      <c r="F15" s="7"/>
      <c r="G15" s="7"/>
      <c r="H15" s="7"/>
      <c r="I15" s="7"/>
      <c r="J15" s="7"/>
      <c r="K15" s="7"/>
      <c r="L15" s="7"/>
    </row>
    <row r="16" spans="1:14" ht="24" hidden="1" customHeight="1" x14ac:dyDescent="0.25">
      <c r="A16" s="78" t="s">
        <v>15</v>
      </c>
      <c r="B16" s="51">
        <f>SUM(B17:B31)</f>
        <v>480731.19999999995</v>
      </c>
      <c r="C16" s="51">
        <f>SUM(C17:C31)</f>
        <v>605923.60000000009</v>
      </c>
      <c r="D16" s="20">
        <f t="shared" ref="D16:D35" si="3">ROUND(C16/B16*100,1)</f>
        <v>126</v>
      </c>
      <c r="E16" s="51">
        <f>SUM(E17:E31)</f>
        <v>637390</v>
      </c>
      <c r="F16" s="20">
        <f>ROUND(E16/C16*100,1)</f>
        <v>105.2</v>
      </c>
      <c r="G16" s="51">
        <f t="shared" ref="G16:K16" si="4">SUM(G17:G31)</f>
        <v>670700</v>
      </c>
      <c r="H16" s="20">
        <f>ROUND(G16/E16*100,1)</f>
        <v>105.2</v>
      </c>
      <c r="I16" s="51">
        <f t="shared" si="4"/>
        <v>708800</v>
      </c>
      <c r="J16" s="20">
        <f>ROUND(I16/G16*100,1)</f>
        <v>105.7</v>
      </c>
      <c r="K16" s="51">
        <f t="shared" si="4"/>
        <v>752600</v>
      </c>
      <c r="L16" s="20">
        <f>ROUND(K16/I16*100,1)</f>
        <v>106.2</v>
      </c>
    </row>
    <row r="17" spans="1:12" s="14" customFormat="1" ht="15" hidden="1" customHeight="1" x14ac:dyDescent="0.2">
      <c r="A17" s="79"/>
      <c r="B17" s="69"/>
      <c r="C17" s="69"/>
      <c r="D17" s="13"/>
      <c r="E17" s="129"/>
      <c r="F17" s="36"/>
      <c r="G17" s="70"/>
      <c r="H17" s="13"/>
      <c r="I17" s="69"/>
      <c r="J17" s="13"/>
      <c r="K17" s="69"/>
      <c r="L17" s="13"/>
    </row>
    <row r="18" spans="1:12" s="14" customFormat="1" ht="15" hidden="1" customHeight="1" x14ac:dyDescent="0.2">
      <c r="A18" s="11" t="s">
        <v>63</v>
      </c>
      <c r="B18" s="71">
        <v>8710</v>
      </c>
      <c r="C18" s="71">
        <v>6974</v>
      </c>
      <c r="D18" s="13">
        <f t="shared" si="3"/>
        <v>80.099999999999994</v>
      </c>
      <c r="E18" s="130">
        <v>2990</v>
      </c>
      <c r="F18" s="13">
        <f t="shared" ref="F18:F31" si="5">ROUND(E18/C18*100,1)</f>
        <v>42.9</v>
      </c>
      <c r="G18" s="69">
        <v>0</v>
      </c>
      <c r="H18" s="13">
        <f t="shared" ref="H18:L31" si="6">ROUND(G18/E18*100,1)</f>
        <v>0</v>
      </c>
      <c r="I18" s="69">
        <v>0</v>
      </c>
      <c r="J18" s="13" t="e">
        <f t="shared" si="6"/>
        <v>#DIV/0!</v>
      </c>
      <c r="K18" s="69">
        <v>0</v>
      </c>
      <c r="L18" s="13" t="e">
        <f t="shared" si="6"/>
        <v>#DIV/0!</v>
      </c>
    </row>
    <row r="19" spans="1:12" s="14" customFormat="1" ht="15" hidden="1" customHeight="1" x14ac:dyDescent="0.2">
      <c r="A19" s="11"/>
      <c r="B19" s="72"/>
      <c r="C19" s="72"/>
      <c r="D19" s="13"/>
      <c r="E19" s="130"/>
      <c r="F19" s="13"/>
      <c r="G19" s="69"/>
      <c r="H19" s="13"/>
      <c r="I19" s="69"/>
      <c r="J19" s="13"/>
      <c r="K19" s="69"/>
      <c r="L19" s="13"/>
    </row>
    <row r="20" spans="1:12" s="14" customFormat="1" ht="15" hidden="1" customHeight="1" x14ac:dyDescent="0.2">
      <c r="A20" s="11" t="s">
        <v>64</v>
      </c>
      <c r="B20" s="71">
        <v>100139</v>
      </c>
      <c r="C20" s="71">
        <v>99070</v>
      </c>
      <c r="D20" s="13">
        <f t="shared" si="3"/>
        <v>98.9</v>
      </c>
      <c r="E20" s="130">
        <v>105000</v>
      </c>
      <c r="F20" s="13">
        <f t="shared" si="5"/>
        <v>106</v>
      </c>
      <c r="G20" s="69">
        <v>112500</v>
      </c>
      <c r="H20" s="13">
        <f t="shared" si="6"/>
        <v>107.1</v>
      </c>
      <c r="I20" s="69">
        <v>119000</v>
      </c>
      <c r="J20" s="13">
        <f t="shared" si="6"/>
        <v>105.8</v>
      </c>
      <c r="K20" s="69">
        <v>127000</v>
      </c>
      <c r="L20" s="13">
        <f t="shared" si="6"/>
        <v>106.7</v>
      </c>
    </row>
    <row r="21" spans="1:12" s="14" customFormat="1" ht="15" hidden="1" customHeight="1" x14ac:dyDescent="0.2">
      <c r="A21" s="11" t="s">
        <v>65</v>
      </c>
      <c r="B21" s="71">
        <v>73031</v>
      </c>
      <c r="C21" s="71">
        <v>80964</v>
      </c>
      <c r="D21" s="13">
        <f t="shared" si="3"/>
        <v>110.9</v>
      </c>
      <c r="E21" s="130">
        <v>85500</v>
      </c>
      <c r="F21" s="13">
        <f t="shared" si="5"/>
        <v>105.6</v>
      </c>
      <c r="G21" s="69">
        <v>86500</v>
      </c>
      <c r="H21" s="13">
        <f>ROUND(G21/E21*100,1)</f>
        <v>101.2</v>
      </c>
      <c r="I21" s="69">
        <v>87800</v>
      </c>
      <c r="J21" s="13">
        <f t="shared" si="6"/>
        <v>101.5</v>
      </c>
      <c r="K21" s="69">
        <v>89500</v>
      </c>
      <c r="L21" s="13">
        <f t="shared" si="6"/>
        <v>101.9</v>
      </c>
    </row>
    <row r="22" spans="1:12" s="14" customFormat="1" ht="15" hidden="1" customHeight="1" x14ac:dyDescent="0.2">
      <c r="A22" s="11" t="s">
        <v>66</v>
      </c>
      <c r="B22" s="71">
        <v>71999</v>
      </c>
      <c r="C22" s="71">
        <v>75850</v>
      </c>
      <c r="D22" s="13">
        <f t="shared" si="3"/>
        <v>105.3</v>
      </c>
      <c r="E22" s="130">
        <v>80000</v>
      </c>
      <c r="F22" s="13">
        <f t="shared" si="5"/>
        <v>105.5</v>
      </c>
      <c r="G22" s="69">
        <v>84000</v>
      </c>
      <c r="H22" s="13">
        <f t="shared" si="6"/>
        <v>105</v>
      </c>
      <c r="I22" s="69">
        <v>87000</v>
      </c>
      <c r="J22" s="13">
        <f t="shared" si="6"/>
        <v>103.6</v>
      </c>
      <c r="K22" s="69">
        <v>91000</v>
      </c>
      <c r="L22" s="13">
        <f t="shared" si="6"/>
        <v>104.6</v>
      </c>
    </row>
    <row r="23" spans="1:12" s="14" customFormat="1" ht="15" hidden="1" customHeight="1" x14ac:dyDescent="0.2">
      <c r="A23" s="11" t="s">
        <v>67</v>
      </c>
      <c r="B23" s="71">
        <v>34835</v>
      </c>
      <c r="C23" s="71">
        <v>34539</v>
      </c>
      <c r="D23" s="13">
        <f t="shared" si="3"/>
        <v>99.2</v>
      </c>
      <c r="E23" s="130">
        <v>37000</v>
      </c>
      <c r="F23" s="13">
        <f t="shared" si="5"/>
        <v>107.1</v>
      </c>
      <c r="G23" s="69">
        <v>39800</v>
      </c>
      <c r="H23" s="13">
        <f t="shared" si="6"/>
        <v>107.6</v>
      </c>
      <c r="I23" s="69">
        <v>42900</v>
      </c>
      <c r="J23" s="13">
        <f t="shared" si="6"/>
        <v>107.8</v>
      </c>
      <c r="K23" s="69">
        <v>46500</v>
      </c>
      <c r="L23" s="13">
        <f t="shared" si="6"/>
        <v>108.4</v>
      </c>
    </row>
    <row r="24" spans="1:12" s="14" customFormat="1" ht="15" hidden="1" customHeight="1" x14ac:dyDescent="0.2">
      <c r="A24" s="11" t="s">
        <v>68</v>
      </c>
      <c r="B24" s="71">
        <v>34734.400000000001</v>
      </c>
      <c r="C24" s="71">
        <v>42390.2</v>
      </c>
      <c r="D24" s="13">
        <f t="shared" si="3"/>
        <v>122</v>
      </c>
      <c r="E24" s="130">
        <v>44500</v>
      </c>
      <c r="F24" s="13">
        <f t="shared" si="5"/>
        <v>105</v>
      </c>
      <c r="G24" s="69">
        <v>47100</v>
      </c>
      <c r="H24" s="13">
        <f t="shared" si="6"/>
        <v>105.8</v>
      </c>
      <c r="I24" s="69">
        <v>50300</v>
      </c>
      <c r="J24" s="13">
        <f t="shared" si="6"/>
        <v>106.8</v>
      </c>
      <c r="K24" s="69">
        <v>54000</v>
      </c>
      <c r="L24" s="13">
        <f t="shared" si="6"/>
        <v>107.4</v>
      </c>
    </row>
    <row r="25" spans="1:12" s="14" customFormat="1" ht="15" hidden="1" customHeight="1" x14ac:dyDescent="0.2">
      <c r="A25" s="11"/>
      <c r="B25" s="71"/>
      <c r="C25" s="71"/>
      <c r="D25" s="13"/>
      <c r="E25" s="130"/>
      <c r="F25" s="13"/>
      <c r="G25" s="69">
        <f t="shared" ref="G25" si="7">E25*107%</f>
        <v>0</v>
      </c>
      <c r="H25" s="13"/>
      <c r="I25" s="69">
        <f t="shared" ref="I25" si="8">G25*107%</f>
        <v>0</v>
      </c>
      <c r="J25" s="13"/>
      <c r="K25" s="69"/>
      <c r="L25" s="13"/>
    </row>
    <row r="26" spans="1:12" s="14" customFormat="1" ht="15" hidden="1" customHeight="1" x14ac:dyDescent="0.2">
      <c r="A26" s="11" t="s">
        <v>70</v>
      </c>
      <c r="B26" s="71">
        <v>9592.2999999999993</v>
      </c>
      <c r="C26" s="71">
        <v>9558.4</v>
      </c>
      <c r="D26" s="13">
        <f t="shared" si="3"/>
        <v>99.6</v>
      </c>
      <c r="E26" s="130">
        <v>10100</v>
      </c>
      <c r="F26" s="13">
        <f t="shared" si="5"/>
        <v>105.7</v>
      </c>
      <c r="G26" s="69">
        <v>10800</v>
      </c>
      <c r="H26" s="13">
        <f t="shared" si="6"/>
        <v>106.9</v>
      </c>
      <c r="I26" s="69">
        <v>11600</v>
      </c>
      <c r="J26" s="13">
        <f t="shared" si="6"/>
        <v>107.4</v>
      </c>
      <c r="K26" s="69">
        <v>12500</v>
      </c>
      <c r="L26" s="13">
        <f>ROUND(K26/I26*100,1)</f>
        <v>107.8</v>
      </c>
    </row>
    <row r="27" spans="1:12" s="14" customFormat="1" ht="15" hidden="1" customHeight="1" x14ac:dyDescent="0.2">
      <c r="A27" s="11" t="s">
        <v>74</v>
      </c>
      <c r="B27" s="71">
        <v>34429.5</v>
      </c>
      <c r="C27" s="71">
        <v>39516.199999999997</v>
      </c>
      <c r="D27" s="13">
        <f t="shared" si="3"/>
        <v>114.8</v>
      </c>
      <c r="E27" s="130">
        <v>42000</v>
      </c>
      <c r="F27" s="13">
        <f t="shared" si="5"/>
        <v>106.3</v>
      </c>
      <c r="G27" s="69">
        <v>44700</v>
      </c>
      <c r="H27" s="13">
        <f t="shared" si="6"/>
        <v>106.4</v>
      </c>
      <c r="I27" s="69">
        <v>47800</v>
      </c>
      <c r="J27" s="13">
        <f t="shared" si="6"/>
        <v>106.9</v>
      </c>
      <c r="K27" s="69">
        <v>51200</v>
      </c>
      <c r="L27" s="13">
        <f t="shared" si="6"/>
        <v>107.1</v>
      </c>
    </row>
    <row r="28" spans="1:12" s="14" customFormat="1" ht="15" hidden="1" customHeight="1" x14ac:dyDescent="0.2">
      <c r="A28" s="11" t="s">
        <v>71</v>
      </c>
      <c r="B28" s="71">
        <v>42793.1</v>
      </c>
      <c r="C28" s="71">
        <v>53950.1</v>
      </c>
      <c r="D28" s="13">
        <f t="shared" si="3"/>
        <v>126.1</v>
      </c>
      <c r="E28" s="130">
        <v>57000</v>
      </c>
      <c r="F28" s="13">
        <f t="shared" si="5"/>
        <v>105.7</v>
      </c>
      <c r="G28" s="69">
        <v>60000</v>
      </c>
      <c r="H28" s="13">
        <f t="shared" si="6"/>
        <v>105.3</v>
      </c>
      <c r="I28" s="69">
        <v>64200</v>
      </c>
      <c r="J28" s="13">
        <f t="shared" si="6"/>
        <v>107</v>
      </c>
      <c r="K28" s="69">
        <v>69000</v>
      </c>
      <c r="L28" s="13">
        <f t="shared" si="6"/>
        <v>107.5</v>
      </c>
    </row>
    <row r="29" spans="1:12" s="14" customFormat="1" ht="15" hidden="1" customHeight="1" x14ac:dyDescent="0.2">
      <c r="A29" s="11" t="s">
        <v>72</v>
      </c>
      <c r="B29" s="71">
        <v>34724.6</v>
      </c>
      <c r="C29" s="71">
        <v>41311</v>
      </c>
      <c r="D29" s="13">
        <f t="shared" si="3"/>
        <v>119</v>
      </c>
      <c r="E29" s="130">
        <v>43800</v>
      </c>
      <c r="F29" s="13">
        <f t="shared" si="5"/>
        <v>106</v>
      </c>
      <c r="G29" s="69">
        <v>46800</v>
      </c>
      <c r="H29" s="13">
        <f t="shared" si="6"/>
        <v>106.8</v>
      </c>
      <c r="I29" s="69">
        <v>50000</v>
      </c>
      <c r="J29" s="13">
        <f t="shared" si="6"/>
        <v>106.8</v>
      </c>
      <c r="K29" s="69">
        <v>53800</v>
      </c>
      <c r="L29" s="13">
        <f t="shared" si="6"/>
        <v>107.6</v>
      </c>
    </row>
    <row r="30" spans="1:12" s="14" customFormat="1" ht="15" hidden="1" customHeight="1" x14ac:dyDescent="0.2">
      <c r="A30" s="11" t="s">
        <v>73</v>
      </c>
      <c r="B30" s="71">
        <v>22329</v>
      </c>
      <c r="C30" s="71">
        <v>27884.7</v>
      </c>
      <c r="D30" s="13">
        <f t="shared" si="3"/>
        <v>124.9</v>
      </c>
      <c r="E30" s="130">
        <v>29500</v>
      </c>
      <c r="F30" s="13">
        <f t="shared" si="5"/>
        <v>105.8</v>
      </c>
      <c r="G30" s="69">
        <v>31500</v>
      </c>
      <c r="H30" s="13">
        <f t="shared" si="6"/>
        <v>106.8</v>
      </c>
      <c r="I30" s="69">
        <v>33700</v>
      </c>
      <c r="J30" s="13">
        <f t="shared" si="6"/>
        <v>107</v>
      </c>
      <c r="K30" s="69">
        <v>36100</v>
      </c>
      <c r="L30" s="13">
        <f t="shared" si="6"/>
        <v>107.1</v>
      </c>
    </row>
    <row r="31" spans="1:12" s="14" customFormat="1" ht="15.75" hidden="1" customHeight="1" x14ac:dyDescent="0.2">
      <c r="A31" s="11" t="s">
        <v>176</v>
      </c>
      <c r="B31" s="73">
        <v>13414.3</v>
      </c>
      <c r="C31" s="73">
        <v>93916</v>
      </c>
      <c r="D31" s="13">
        <f t="shared" si="3"/>
        <v>700.1</v>
      </c>
      <c r="E31" s="130">
        <v>100000</v>
      </c>
      <c r="F31" s="13">
        <f t="shared" si="5"/>
        <v>106.5</v>
      </c>
      <c r="G31" s="69">
        <v>107000</v>
      </c>
      <c r="H31" s="13">
        <f t="shared" si="6"/>
        <v>107</v>
      </c>
      <c r="I31" s="69">
        <v>114500</v>
      </c>
      <c r="J31" s="13">
        <f t="shared" si="6"/>
        <v>107</v>
      </c>
      <c r="K31" s="69">
        <v>122000</v>
      </c>
      <c r="L31" s="13">
        <f t="shared" si="6"/>
        <v>106.6</v>
      </c>
    </row>
    <row r="32" spans="1:12" ht="0.75" hidden="1" customHeight="1" x14ac:dyDescent="0.25">
      <c r="A32" s="19" t="s">
        <v>0</v>
      </c>
      <c r="B32" s="51">
        <f>SUM(B33:B34)</f>
        <v>0</v>
      </c>
      <c r="C32" s="51">
        <f>SUM(C33:C34)</f>
        <v>0</v>
      </c>
      <c r="D32" s="20" t="e">
        <f t="shared" si="3"/>
        <v>#DIV/0!</v>
      </c>
      <c r="E32" s="51">
        <f>SUM(E33:E34)</f>
        <v>0</v>
      </c>
      <c r="F32" s="20" t="e">
        <f>ROUND(E32/C32*100,1)</f>
        <v>#DIV/0!</v>
      </c>
      <c r="G32" s="51">
        <f>SUM(G33:G34)</f>
        <v>0</v>
      </c>
      <c r="H32" s="20" t="e">
        <f>ROUND(G32/E32*100,1)</f>
        <v>#DIV/0!</v>
      </c>
      <c r="I32" s="20"/>
      <c r="J32" s="20"/>
      <c r="K32" s="51">
        <f>SUM(K33:K34)</f>
        <v>0</v>
      </c>
      <c r="L32" s="20" t="e">
        <f t="shared" ref="L32:L34" si="9">ROUND(K32/G32*100,1)</f>
        <v>#DIV/0!</v>
      </c>
    </row>
    <row r="33" spans="1:12" s="14" customFormat="1" ht="6.75" hidden="1" customHeight="1" x14ac:dyDescent="0.2">
      <c r="A33" s="11" t="s">
        <v>55</v>
      </c>
      <c r="B33" s="12"/>
      <c r="C33" s="12"/>
      <c r="D33" s="13" t="e">
        <f t="shared" si="3"/>
        <v>#DIV/0!</v>
      </c>
      <c r="E33" s="35"/>
      <c r="F33" s="13" t="e">
        <f t="shared" ref="F33:F34" si="10">ROUND(E33/C33*100,1)</f>
        <v>#DIV/0!</v>
      </c>
      <c r="G33" s="12"/>
      <c r="H33" s="13" t="e">
        <f t="shared" ref="H33:H34" si="11">ROUND(G33/E33*100,1)</f>
        <v>#DIV/0!</v>
      </c>
      <c r="I33" s="13"/>
      <c r="J33" s="13"/>
      <c r="K33" s="12"/>
      <c r="L33" s="13" t="e">
        <f t="shared" si="9"/>
        <v>#DIV/0!</v>
      </c>
    </row>
    <row r="34" spans="1:12" s="14" customFormat="1" ht="15" hidden="1" customHeight="1" x14ac:dyDescent="0.2">
      <c r="A34" s="11" t="s">
        <v>55</v>
      </c>
      <c r="B34" s="12"/>
      <c r="C34" s="12"/>
      <c r="D34" s="13" t="e">
        <f t="shared" si="3"/>
        <v>#DIV/0!</v>
      </c>
      <c r="E34" s="35"/>
      <c r="F34" s="13" t="e">
        <f t="shared" si="10"/>
        <v>#DIV/0!</v>
      </c>
      <c r="G34" s="12"/>
      <c r="H34" s="13" t="e">
        <f t="shared" si="11"/>
        <v>#DIV/0!</v>
      </c>
      <c r="I34" s="13"/>
      <c r="J34" s="13"/>
      <c r="K34" s="12"/>
      <c r="L34" s="13" t="e">
        <f t="shared" si="9"/>
        <v>#DIV/0!</v>
      </c>
    </row>
    <row r="35" spans="1:12" ht="16.5" hidden="1" customHeight="1" x14ac:dyDescent="0.25">
      <c r="A35" s="19" t="s">
        <v>1</v>
      </c>
      <c r="B35" s="52">
        <f>B37+B40+B43+B46+B49+B52+B55+B58+B61+B64+B67+B70+B73+B76+B79+B82+B85+B88+B91+B94+B97+B100+B103</f>
        <v>243103.2</v>
      </c>
      <c r="C35" s="52">
        <f>C37+C40+C43+C46+C49+C52+C55+C58+C61+C64+C67+C70+C73+C76+C79+C82+C85+C88+C91+C94+C97+C100+C103</f>
        <v>214581.8</v>
      </c>
      <c r="D35" s="20">
        <f t="shared" si="3"/>
        <v>88.3</v>
      </c>
      <c r="E35" s="52">
        <f>E37+E40+E43+E46+E49+E52+E55+E58+E61+E64+E67+E70+E73+E76+E79+E82+E85+E88+E91+E94+E97+E100+E103</f>
        <v>209504.8</v>
      </c>
      <c r="F35" s="20">
        <f>ROUND(E35/C35*100,1)</f>
        <v>97.6</v>
      </c>
      <c r="G35" s="52">
        <f>G37+G40+G43+G46+G49+G52+G55+G58+G61+G64+G67+G70+G73+G76+G79+G82+G85+G88+G91+G94+G97+G100+G103</f>
        <v>223000</v>
      </c>
      <c r="H35" s="20">
        <f>ROUND(G35/E35*100,1)</f>
        <v>106.4</v>
      </c>
      <c r="I35" s="52">
        <f>I37+I40+I43+I46+I49+I52+I55+I58+I61+I64+I67+I70+I73+I76+I79+I82+I85+I88+I91+I94+I97+I100+I103</f>
        <v>237192</v>
      </c>
      <c r="J35" s="20">
        <f>ROUND(I35/G35*100,1)</f>
        <v>106.4</v>
      </c>
      <c r="K35" s="52">
        <f>K37+K40+K43+K46+K49+K52+K55+K58+K61+K64+K67+K70+K73+K76+K79+K82+K85+K88+K91+K94+K97+K100+K103</f>
        <v>254381</v>
      </c>
      <c r="L35" s="20">
        <f>ROUND(K35/I35*100,1)</f>
        <v>107.2</v>
      </c>
    </row>
    <row r="36" spans="1:12" ht="15.75" hidden="1" customHeight="1" x14ac:dyDescent="0.3">
      <c r="A36" s="8" t="s">
        <v>2</v>
      </c>
      <c r="B36" s="74"/>
      <c r="C36" s="74"/>
      <c r="D36" s="7"/>
      <c r="E36" s="74"/>
      <c r="F36" s="7"/>
      <c r="G36" s="74"/>
      <c r="H36" s="7"/>
      <c r="I36" s="7"/>
      <c r="J36" s="7"/>
      <c r="K36" s="74"/>
      <c r="L36" s="7"/>
    </row>
    <row r="37" spans="1:12" ht="24.75" hidden="1" customHeight="1" x14ac:dyDescent="0.25">
      <c r="A37" s="16" t="s">
        <v>20</v>
      </c>
      <c r="B37" s="35">
        <f>SUM(B38:B39)</f>
        <v>152601</v>
      </c>
      <c r="C37" s="35">
        <f>SUM(C38:C39)</f>
        <v>113891.9</v>
      </c>
      <c r="D37" s="13">
        <f t="shared" ref="D37:D68" si="12">ROUND(C37/B37*100,1)</f>
        <v>74.599999999999994</v>
      </c>
      <c r="E37" s="35">
        <f>SUM(E38:E39)</f>
        <v>103277</v>
      </c>
      <c r="F37" s="13">
        <f>ROUND(E37/C37*100,1)</f>
        <v>90.7</v>
      </c>
      <c r="G37" s="35">
        <f>SUM(G38:G39)</f>
        <v>110000</v>
      </c>
      <c r="H37" s="13">
        <f>ROUND(G37/E37*100,1)</f>
        <v>106.5</v>
      </c>
      <c r="I37" s="35">
        <f>SUM(I38:I39)</f>
        <v>117272</v>
      </c>
      <c r="J37" s="13">
        <f>ROUND(I37/G37*100,1)</f>
        <v>106.6</v>
      </c>
      <c r="K37" s="35">
        <f>SUM(K38:K39)</f>
        <v>126067</v>
      </c>
      <c r="L37" s="13">
        <f>ROUND(K37/I37*100,1)</f>
        <v>107.5</v>
      </c>
    </row>
    <row r="38" spans="1:12" s="14" customFormat="1" ht="21.75" hidden="1" customHeight="1" x14ac:dyDescent="0.2">
      <c r="A38" s="11" t="s">
        <v>75</v>
      </c>
      <c r="B38" s="70">
        <v>152601</v>
      </c>
      <c r="C38" s="70">
        <v>113891.9</v>
      </c>
      <c r="D38" s="13">
        <f t="shared" si="12"/>
        <v>74.599999999999994</v>
      </c>
      <c r="E38" s="129">
        <v>103277</v>
      </c>
      <c r="F38" s="13">
        <f t="shared" ref="F38:F39" si="13">ROUND(E38/C38*100,1)</f>
        <v>90.7</v>
      </c>
      <c r="G38" s="70">
        <v>110000</v>
      </c>
      <c r="H38" s="13">
        <f t="shared" ref="H38:L42" si="14">ROUND(G38/E38*100,1)</f>
        <v>106.5</v>
      </c>
      <c r="I38" s="70">
        <v>117272</v>
      </c>
      <c r="J38" s="13">
        <f t="shared" si="14"/>
        <v>106.6</v>
      </c>
      <c r="K38" s="70">
        <v>126067</v>
      </c>
      <c r="L38" s="13">
        <f t="shared" si="14"/>
        <v>107.5</v>
      </c>
    </row>
    <row r="39" spans="1:12" s="14" customFormat="1" ht="0.75" hidden="1" customHeight="1" x14ac:dyDescent="0.2">
      <c r="A39" s="11"/>
      <c r="B39" s="70"/>
      <c r="C39" s="70"/>
      <c r="D39" s="13" t="e">
        <f t="shared" si="12"/>
        <v>#DIV/0!</v>
      </c>
      <c r="E39" s="129"/>
      <c r="F39" s="13" t="e">
        <f t="shared" si="13"/>
        <v>#DIV/0!</v>
      </c>
      <c r="G39" s="70"/>
      <c r="H39" s="13" t="e">
        <f t="shared" si="14"/>
        <v>#DIV/0!</v>
      </c>
      <c r="I39" s="70"/>
      <c r="J39" s="13" t="e">
        <f t="shared" si="14"/>
        <v>#DIV/0!</v>
      </c>
      <c r="K39" s="70"/>
      <c r="L39" s="13" t="e">
        <f t="shared" ref="L39:L68" si="15">ROUND(K39/G39*100,1)</f>
        <v>#DIV/0!</v>
      </c>
    </row>
    <row r="40" spans="1:12" ht="14.25" hidden="1" customHeight="1" x14ac:dyDescent="0.25">
      <c r="A40" s="16" t="s">
        <v>21</v>
      </c>
      <c r="B40" s="35">
        <f>SUM(B41:B42)</f>
        <v>90502.2</v>
      </c>
      <c r="C40" s="35">
        <f>SUM(C41:C42)</f>
        <v>100689.9</v>
      </c>
      <c r="D40" s="13">
        <f t="shared" si="12"/>
        <v>111.3</v>
      </c>
      <c r="E40" s="35">
        <f>SUM(E41:E42)</f>
        <v>106227.8</v>
      </c>
      <c r="F40" s="13">
        <f>ROUND(E40/C40*100,1)</f>
        <v>105.5</v>
      </c>
      <c r="G40" s="35">
        <f>SUM(G41:G42)</f>
        <v>113000</v>
      </c>
      <c r="H40" s="13">
        <f>ROUND(G40/E40*100,1)</f>
        <v>106.4</v>
      </c>
      <c r="I40" s="35">
        <f>SUM(I41:I42)</f>
        <v>119920</v>
      </c>
      <c r="J40" s="13">
        <f>ROUND(I40/G40*100,1)</f>
        <v>106.1</v>
      </c>
      <c r="K40" s="35">
        <f>SUM(K41:K42)</f>
        <v>128314</v>
      </c>
      <c r="L40" s="13">
        <f t="shared" si="14"/>
        <v>107</v>
      </c>
    </row>
    <row r="41" spans="1:12" s="14" customFormat="1" ht="1.5" hidden="1" customHeight="1" x14ac:dyDescent="0.2">
      <c r="A41" s="11" t="s">
        <v>55</v>
      </c>
      <c r="B41" s="12"/>
      <c r="C41" s="12"/>
      <c r="D41" s="13" t="e">
        <f t="shared" si="12"/>
        <v>#DIV/0!</v>
      </c>
      <c r="E41" s="35"/>
      <c r="F41" s="13" t="e">
        <f t="shared" ref="F41:F42" si="16">ROUND(E41/C41*100,1)</f>
        <v>#DIV/0!</v>
      </c>
      <c r="G41" s="12"/>
      <c r="H41" s="13" t="e">
        <f t="shared" ref="H41:J42" si="17">ROUND(G41/E41*100,1)</f>
        <v>#DIV/0!</v>
      </c>
      <c r="I41" s="12"/>
      <c r="J41" s="13"/>
      <c r="K41" s="12"/>
      <c r="L41" s="13" t="e">
        <f t="shared" si="15"/>
        <v>#DIV/0!</v>
      </c>
    </row>
    <row r="42" spans="1:12" s="14" customFormat="1" ht="18.75" hidden="1" customHeight="1" x14ac:dyDescent="0.2">
      <c r="A42" s="11" t="s">
        <v>76</v>
      </c>
      <c r="B42" s="70">
        <v>90502.2</v>
      </c>
      <c r="C42" s="70">
        <v>100689.9</v>
      </c>
      <c r="D42" s="13">
        <f t="shared" si="12"/>
        <v>111.3</v>
      </c>
      <c r="E42" s="129">
        <v>106227.8</v>
      </c>
      <c r="F42" s="13">
        <f t="shared" si="16"/>
        <v>105.5</v>
      </c>
      <c r="G42" s="70">
        <v>113000</v>
      </c>
      <c r="H42" s="13">
        <f t="shared" si="17"/>
        <v>106.4</v>
      </c>
      <c r="I42" s="70">
        <v>119920</v>
      </c>
      <c r="J42" s="13">
        <f t="shared" si="17"/>
        <v>106.1</v>
      </c>
      <c r="K42" s="70">
        <v>128314</v>
      </c>
      <c r="L42" s="13">
        <f t="shared" si="14"/>
        <v>107</v>
      </c>
    </row>
    <row r="43" spans="1:12" ht="27" hidden="1" customHeight="1" x14ac:dyDescent="0.25">
      <c r="A43" s="16"/>
      <c r="B43" s="35"/>
      <c r="C43" s="35"/>
      <c r="D43" s="13"/>
      <c r="E43" s="35"/>
      <c r="F43" s="13"/>
      <c r="G43" s="35"/>
      <c r="H43" s="13"/>
      <c r="I43" s="13"/>
      <c r="J43" s="13"/>
      <c r="K43" s="13"/>
      <c r="L43" s="13"/>
    </row>
    <row r="44" spans="1:12" s="14" customFormat="1" ht="27.75" hidden="1" customHeight="1" x14ac:dyDescent="0.2">
      <c r="A44" s="11"/>
      <c r="B44" s="12"/>
      <c r="C44" s="12"/>
      <c r="D44" s="13"/>
      <c r="E44" s="35"/>
      <c r="F44" s="13"/>
      <c r="G44" s="12"/>
      <c r="H44" s="13"/>
      <c r="I44" s="12"/>
      <c r="J44" s="13"/>
      <c r="K44" s="12"/>
      <c r="L44" s="13"/>
    </row>
    <row r="45" spans="1:12" s="14" customFormat="1" ht="15" hidden="1" customHeight="1" x14ac:dyDescent="0.2">
      <c r="A45" s="11" t="s">
        <v>55</v>
      </c>
      <c r="B45" s="12"/>
      <c r="C45" s="12"/>
      <c r="D45" s="13" t="e">
        <f t="shared" si="12"/>
        <v>#DIV/0!</v>
      </c>
      <c r="E45" s="35"/>
      <c r="F45" s="13" t="e">
        <f t="shared" ref="F45" si="18">ROUND(E45/C45*100,1)</f>
        <v>#DIV/0!</v>
      </c>
      <c r="G45" s="12"/>
      <c r="H45" s="13" t="e">
        <f t="shared" ref="H45" si="19">ROUND(G45/E45*100,1)</f>
        <v>#DIV/0!</v>
      </c>
      <c r="I45" s="12"/>
      <c r="J45" s="13"/>
      <c r="K45" s="12"/>
      <c r="L45" s="13" t="e">
        <f t="shared" si="15"/>
        <v>#DIV/0!</v>
      </c>
    </row>
    <row r="46" spans="1:12" ht="15.75" hidden="1" customHeight="1" x14ac:dyDescent="0.25">
      <c r="A46" s="16" t="s">
        <v>23</v>
      </c>
      <c r="B46" s="12"/>
      <c r="C46" s="18">
        <f t="shared" ref="C46:K46" si="20">SUM(C47:C48)</f>
        <v>0</v>
      </c>
      <c r="D46" s="17" t="e">
        <f t="shared" si="12"/>
        <v>#DIV/0!</v>
      </c>
      <c r="E46" s="18">
        <f t="shared" si="20"/>
        <v>0</v>
      </c>
      <c r="F46" s="17" t="e">
        <f t="shared" ref="F46:F103" si="21">ROUND(E46/C46*100,1)</f>
        <v>#DIV/0!</v>
      </c>
      <c r="G46" s="18">
        <f t="shared" si="20"/>
        <v>0</v>
      </c>
      <c r="H46" s="17" t="e">
        <f t="shared" ref="H46:H103" si="22">ROUND(G46/E46*100,1)</f>
        <v>#DIV/0!</v>
      </c>
      <c r="I46" s="17"/>
      <c r="J46" s="17"/>
      <c r="K46" s="18">
        <f t="shared" si="20"/>
        <v>0</v>
      </c>
      <c r="L46" s="17" t="e">
        <f t="shared" si="15"/>
        <v>#DIV/0!</v>
      </c>
    </row>
    <row r="47" spans="1:12" s="14" customFormat="1" ht="15" hidden="1" customHeight="1" x14ac:dyDescent="0.2">
      <c r="A47" s="11" t="s">
        <v>55</v>
      </c>
      <c r="B47" s="12"/>
      <c r="C47" s="12"/>
      <c r="D47" s="13" t="e">
        <f t="shared" si="12"/>
        <v>#DIV/0!</v>
      </c>
      <c r="E47" s="35"/>
      <c r="F47" s="13" t="e">
        <f t="shared" si="21"/>
        <v>#DIV/0!</v>
      </c>
      <c r="G47" s="12"/>
      <c r="H47" s="13" t="e">
        <f t="shared" si="22"/>
        <v>#DIV/0!</v>
      </c>
      <c r="I47" s="13"/>
      <c r="J47" s="13"/>
      <c r="K47" s="12"/>
      <c r="L47" s="13" t="e">
        <f t="shared" si="15"/>
        <v>#DIV/0!</v>
      </c>
    </row>
    <row r="48" spans="1:12" s="14" customFormat="1" ht="15" hidden="1" customHeight="1" x14ac:dyDescent="0.2">
      <c r="A48" s="11" t="s">
        <v>55</v>
      </c>
      <c r="B48" s="12"/>
      <c r="C48" s="12"/>
      <c r="D48" s="13" t="e">
        <f t="shared" si="12"/>
        <v>#DIV/0!</v>
      </c>
      <c r="E48" s="35"/>
      <c r="F48" s="13" t="e">
        <f t="shared" si="21"/>
        <v>#DIV/0!</v>
      </c>
      <c r="G48" s="12"/>
      <c r="H48" s="13" t="e">
        <f t="shared" si="22"/>
        <v>#DIV/0!</v>
      </c>
      <c r="I48" s="13"/>
      <c r="J48" s="13"/>
      <c r="K48" s="12"/>
      <c r="L48" s="13" t="e">
        <f t="shared" si="15"/>
        <v>#DIV/0!</v>
      </c>
    </row>
    <row r="49" spans="1:12" ht="15.75" hidden="1" customHeight="1" x14ac:dyDescent="0.25">
      <c r="A49" s="16" t="s">
        <v>24</v>
      </c>
      <c r="B49" s="75">
        <f>SUM(B50:B51)</f>
        <v>0</v>
      </c>
      <c r="C49" s="75">
        <f>SUM(C50:C51)</f>
        <v>0</v>
      </c>
      <c r="D49" s="17" t="e">
        <f t="shared" si="12"/>
        <v>#DIV/0!</v>
      </c>
      <c r="E49" s="75">
        <f>SUM(E50:E51)</f>
        <v>0</v>
      </c>
      <c r="F49" s="17" t="e">
        <f t="shared" si="21"/>
        <v>#DIV/0!</v>
      </c>
      <c r="G49" s="75">
        <f>SUM(G50:G51)</f>
        <v>0</v>
      </c>
      <c r="H49" s="17" t="e">
        <f t="shared" si="22"/>
        <v>#DIV/0!</v>
      </c>
      <c r="I49" s="17"/>
      <c r="J49" s="17"/>
      <c r="K49" s="75">
        <f>SUM(K50:K51)</f>
        <v>0</v>
      </c>
      <c r="L49" s="17" t="e">
        <f t="shared" si="15"/>
        <v>#DIV/0!</v>
      </c>
    </row>
    <row r="50" spans="1:12" s="14" customFormat="1" ht="15" hidden="1" customHeight="1" x14ac:dyDescent="0.2">
      <c r="A50" s="11" t="s">
        <v>55</v>
      </c>
      <c r="B50" s="12"/>
      <c r="C50" s="12"/>
      <c r="D50" s="13" t="e">
        <f t="shared" si="12"/>
        <v>#DIV/0!</v>
      </c>
      <c r="E50" s="35"/>
      <c r="F50" s="13" t="e">
        <f t="shared" si="21"/>
        <v>#DIV/0!</v>
      </c>
      <c r="G50" s="12"/>
      <c r="H50" s="13" t="e">
        <f t="shared" si="22"/>
        <v>#DIV/0!</v>
      </c>
      <c r="I50" s="13"/>
      <c r="J50" s="13"/>
      <c r="K50" s="12"/>
      <c r="L50" s="13" t="e">
        <f t="shared" si="15"/>
        <v>#DIV/0!</v>
      </c>
    </row>
    <row r="51" spans="1:12" s="14" customFormat="1" ht="15" hidden="1" customHeight="1" x14ac:dyDescent="0.2">
      <c r="A51" s="11" t="s">
        <v>55</v>
      </c>
      <c r="B51" s="12"/>
      <c r="C51" s="12"/>
      <c r="D51" s="13" t="e">
        <f t="shared" si="12"/>
        <v>#DIV/0!</v>
      </c>
      <c r="E51" s="35"/>
      <c r="F51" s="13" t="e">
        <f t="shared" si="21"/>
        <v>#DIV/0!</v>
      </c>
      <c r="G51" s="12"/>
      <c r="H51" s="13" t="e">
        <f t="shared" si="22"/>
        <v>#DIV/0!</v>
      </c>
      <c r="I51" s="13"/>
      <c r="J51" s="13"/>
      <c r="K51" s="12"/>
      <c r="L51" s="13" t="e">
        <f t="shared" si="15"/>
        <v>#DIV/0!</v>
      </c>
    </row>
    <row r="52" spans="1:12" ht="54" hidden="1" customHeight="1" x14ac:dyDescent="0.25">
      <c r="A52" s="16" t="s">
        <v>25</v>
      </c>
      <c r="B52" s="75">
        <f>SUM(B53:B54)</f>
        <v>0</v>
      </c>
      <c r="C52" s="75">
        <f>SUM(C53:C54)</f>
        <v>0</v>
      </c>
      <c r="D52" s="17" t="e">
        <f t="shared" si="12"/>
        <v>#DIV/0!</v>
      </c>
      <c r="E52" s="75">
        <f>SUM(E53:E54)</f>
        <v>0</v>
      </c>
      <c r="F52" s="17" t="e">
        <f t="shared" ref="F52" si="23">ROUND(E52/C52*100,1)</f>
        <v>#DIV/0!</v>
      </c>
      <c r="G52" s="75">
        <f>SUM(G53:G54)</f>
        <v>0</v>
      </c>
      <c r="H52" s="17" t="e">
        <f t="shared" ref="H52" si="24">ROUND(G52/E52*100,1)</f>
        <v>#DIV/0!</v>
      </c>
      <c r="I52" s="17"/>
      <c r="J52" s="17"/>
      <c r="K52" s="75">
        <f>SUM(K53:K54)</f>
        <v>0</v>
      </c>
      <c r="L52" s="17" t="e">
        <f t="shared" si="15"/>
        <v>#DIV/0!</v>
      </c>
    </row>
    <row r="53" spans="1:12" s="14" customFormat="1" ht="15" hidden="1" customHeight="1" x14ac:dyDescent="0.2">
      <c r="A53" s="11" t="s">
        <v>55</v>
      </c>
      <c r="B53" s="12"/>
      <c r="C53" s="12"/>
      <c r="D53" s="13" t="e">
        <f t="shared" si="12"/>
        <v>#DIV/0!</v>
      </c>
      <c r="E53" s="35"/>
      <c r="F53" s="13" t="e">
        <f t="shared" si="21"/>
        <v>#DIV/0!</v>
      </c>
      <c r="G53" s="12"/>
      <c r="H53" s="13" t="e">
        <f t="shared" si="22"/>
        <v>#DIV/0!</v>
      </c>
      <c r="I53" s="13"/>
      <c r="J53" s="13"/>
      <c r="K53" s="12"/>
      <c r="L53" s="13" t="e">
        <f t="shared" si="15"/>
        <v>#DIV/0!</v>
      </c>
    </row>
    <row r="54" spans="1:12" s="14" customFormat="1" ht="15" hidden="1" customHeight="1" x14ac:dyDescent="0.2">
      <c r="A54" s="11" t="s">
        <v>55</v>
      </c>
      <c r="B54" s="12"/>
      <c r="C54" s="12"/>
      <c r="D54" s="13" t="e">
        <f t="shared" si="12"/>
        <v>#DIV/0!</v>
      </c>
      <c r="E54" s="35"/>
      <c r="F54" s="13" t="e">
        <f t="shared" si="21"/>
        <v>#DIV/0!</v>
      </c>
      <c r="G54" s="12"/>
      <c r="H54" s="13" t="e">
        <f t="shared" si="22"/>
        <v>#DIV/0!</v>
      </c>
      <c r="I54" s="13"/>
      <c r="J54" s="13"/>
      <c r="K54" s="12"/>
      <c r="L54" s="13" t="e">
        <f t="shared" si="15"/>
        <v>#DIV/0!</v>
      </c>
    </row>
    <row r="55" spans="1:12" ht="16.5" hidden="1" customHeight="1" x14ac:dyDescent="0.25">
      <c r="A55" s="16" t="s">
        <v>26</v>
      </c>
      <c r="B55" s="75">
        <f>SUM(B56:B57)</f>
        <v>0</v>
      </c>
      <c r="C55" s="75">
        <f>SUM(C56:C57)</f>
        <v>0</v>
      </c>
      <c r="D55" s="17" t="e">
        <f t="shared" si="12"/>
        <v>#DIV/0!</v>
      </c>
      <c r="E55" s="75">
        <f>SUM(E56:E57)</f>
        <v>0</v>
      </c>
      <c r="F55" s="17" t="e">
        <f t="shared" si="21"/>
        <v>#DIV/0!</v>
      </c>
      <c r="G55" s="75">
        <f>SUM(G56:G57)</f>
        <v>0</v>
      </c>
      <c r="H55" s="17" t="e">
        <f t="shared" si="22"/>
        <v>#DIV/0!</v>
      </c>
      <c r="I55" s="17"/>
      <c r="J55" s="17"/>
      <c r="K55" s="75">
        <f>SUM(K56:K57)</f>
        <v>0</v>
      </c>
      <c r="L55" s="17" t="e">
        <f t="shared" si="15"/>
        <v>#DIV/0!</v>
      </c>
    </row>
    <row r="56" spans="1:12" s="14" customFormat="1" ht="15" hidden="1" customHeight="1" x14ac:dyDescent="0.2">
      <c r="A56" s="11" t="s">
        <v>55</v>
      </c>
      <c r="B56" s="12"/>
      <c r="C56" s="12"/>
      <c r="D56" s="13" t="e">
        <f t="shared" si="12"/>
        <v>#DIV/0!</v>
      </c>
      <c r="E56" s="35"/>
      <c r="F56" s="13" t="e">
        <f t="shared" si="21"/>
        <v>#DIV/0!</v>
      </c>
      <c r="G56" s="12"/>
      <c r="H56" s="13" t="e">
        <f t="shared" si="22"/>
        <v>#DIV/0!</v>
      </c>
      <c r="I56" s="13"/>
      <c r="J56" s="13"/>
      <c r="K56" s="12"/>
      <c r="L56" s="13" t="e">
        <f t="shared" si="15"/>
        <v>#DIV/0!</v>
      </c>
    </row>
    <row r="57" spans="1:12" s="14" customFormat="1" ht="15" hidden="1" customHeight="1" x14ac:dyDescent="0.2">
      <c r="A57" s="11" t="s">
        <v>55</v>
      </c>
      <c r="B57" s="12"/>
      <c r="C57" s="12"/>
      <c r="D57" s="13" t="e">
        <f t="shared" si="12"/>
        <v>#DIV/0!</v>
      </c>
      <c r="E57" s="35"/>
      <c r="F57" s="13" t="e">
        <f t="shared" si="21"/>
        <v>#DIV/0!</v>
      </c>
      <c r="G57" s="12"/>
      <c r="H57" s="13" t="e">
        <f t="shared" si="22"/>
        <v>#DIV/0!</v>
      </c>
      <c r="I57" s="13"/>
      <c r="J57" s="13"/>
      <c r="K57" s="12"/>
      <c r="L57" s="13" t="e">
        <f t="shared" si="15"/>
        <v>#DIV/0!</v>
      </c>
    </row>
    <row r="58" spans="1:12" ht="24.9" hidden="1" customHeight="1" x14ac:dyDescent="0.25">
      <c r="A58" s="16" t="s">
        <v>27</v>
      </c>
      <c r="B58" s="75">
        <f>SUM(B59:B60)</f>
        <v>0</v>
      </c>
      <c r="C58" s="75">
        <f>SUM(C59:C60)</f>
        <v>0</v>
      </c>
      <c r="D58" s="17" t="e">
        <f t="shared" si="12"/>
        <v>#DIV/0!</v>
      </c>
      <c r="E58" s="75">
        <f>SUM(E59:E60)</f>
        <v>0</v>
      </c>
      <c r="F58" s="17" t="e">
        <f t="shared" ref="F58" si="25">ROUND(E58/C58*100,1)</f>
        <v>#DIV/0!</v>
      </c>
      <c r="G58" s="75">
        <f>SUM(G59:G60)</f>
        <v>0</v>
      </c>
      <c r="H58" s="17" t="e">
        <f t="shared" ref="H58" si="26">ROUND(G58/E58*100,1)</f>
        <v>#DIV/0!</v>
      </c>
      <c r="I58" s="17"/>
      <c r="J58" s="17"/>
      <c r="K58" s="75">
        <f>SUM(K59:K60)</f>
        <v>0</v>
      </c>
      <c r="L58" s="17" t="e">
        <f t="shared" si="15"/>
        <v>#DIV/0!</v>
      </c>
    </row>
    <row r="59" spans="1:12" s="14" customFormat="1" ht="15" hidden="1" customHeight="1" x14ac:dyDescent="0.2">
      <c r="A59" s="11" t="s">
        <v>55</v>
      </c>
      <c r="B59" s="12"/>
      <c r="C59" s="12"/>
      <c r="D59" s="13" t="e">
        <f t="shared" si="12"/>
        <v>#DIV/0!</v>
      </c>
      <c r="E59" s="35"/>
      <c r="F59" s="13" t="e">
        <f t="shared" si="21"/>
        <v>#DIV/0!</v>
      </c>
      <c r="G59" s="12"/>
      <c r="H59" s="13" t="e">
        <f t="shared" si="22"/>
        <v>#DIV/0!</v>
      </c>
      <c r="I59" s="13"/>
      <c r="J59" s="13"/>
      <c r="K59" s="12"/>
      <c r="L59" s="13" t="e">
        <f t="shared" si="15"/>
        <v>#DIV/0!</v>
      </c>
    </row>
    <row r="60" spans="1:12" s="14" customFormat="1" ht="15" hidden="1" customHeight="1" x14ac:dyDescent="0.2">
      <c r="A60" s="11" t="s">
        <v>55</v>
      </c>
      <c r="B60" s="12"/>
      <c r="C60" s="12"/>
      <c r="D60" s="13" t="e">
        <f t="shared" si="12"/>
        <v>#DIV/0!</v>
      </c>
      <c r="E60" s="35"/>
      <c r="F60" s="13" t="e">
        <f t="shared" si="21"/>
        <v>#DIV/0!</v>
      </c>
      <c r="G60" s="12"/>
      <c r="H60" s="13" t="e">
        <f t="shared" si="22"/>
        <v>#DIV/0!</v>
      </c>
      <c r="I60" s="13"/>
      <c r="J60" s="13"/>
      <c r="K60" s="12"/>
      <c r="L60" s="13" t="e">
        <f t="shared" si="15"/>
        <v>#DIV/0!</v>
      </c>
    </row>
    <row r="61" spans="1:12" ht="19.5" hidden="1" customHeight="1" x14ac:dyDescent="0.25">
      <c r="A61" s="16" t="s">
        <v>28</v>
      </c>
      <c r="B61" s="75">
        <f>SUM(B62:B63)</f>
        <v>0</v>
      </c>
      <c r="C61" s="75">
        <f>SUM(C62:C63)</f>
        <v>0</v>
      </c>
      <c r="D61" s="17" t="e">
        <f t="shared" si="12"/>
        <v>#DIV/0!</v>
      </c>
      <c r="E61" s="75">
        <f>SUM(E62:E63)</f>
        <v>0</v>
      </c>
      <c r="F61" s="17" t="e">
        <f t="shared" si="21"/>
        <v>#DIV/0!</v>
      </c>
      <c r="G61" s="75">
        <f>SUM(G62:G63)</f>
        <v>0</v>
      </c>
      <c r="H61" s="17" t="e">
        <f t="shared" si="22"/>
        <v>#DIV/0!</v>
      </c>
      <c r="I61" s="17"/>
      <c r="J61" s="17"/>
      <c r="K61" s="75">
        <f>SUM(K62:K63)</f>
        <v>0</v>
      </c>
      <c r="L61" s="17" t="e">
        <f t="shared" si="15"/>
        <v>#DIV/0!</v>
      </c>
    </row>
    <row r="62" spans="1:12" s="14" customFormat="1" ht="15" hidden="1" customHeight="1" x14ac:dyDescent="0.2">
      <c r="A62" s="11" t="s">
        <v>55</v>
      </c>
      <c r="B62" s="12"/>
      <c r="C62" s="12"/>
      <c r="D62" s="13" t="e">
        <f t="shared" si="12"/>
        <v>#DIV/0!</v>
      </c>
      <c r="E62" s="35"/>
      <c r="F62" s="13" t="e">
        <f t="shared" si="21"/>
        <v>#DIV/0!</v>
      </c>
      <c r="G62" s="12"/>
      <c r="H62" s="13" t="e">
        <f t="shared" si="22"/>
        <v>#DIV/0!</v>
      </c>
      <c r="I62" s="13"/>
      <c r="J62" s="13"/>
      <c r="K62" s="12"/>
      <c r="L62" s="13" t="e">
        <f t="shared" si="15"/>
        <v>#DIV/0!</v>
      </c>
    </row>
    <row r="63" spans="1:12" s="14" customFormat="1" ht="15" hidden="1" customHeight="1" x14ac:dyDescent="0.2">
      <c r="A63" s="11" t="s">
        <v>55</v>
      </c>
      <c r="B63" s="12"/>
      <c r="C63" s="12"/>
      <c r="D63" s="13" t="e">
        <f t="shared" si="12"/>
        <v>#DIV/0!</v>
      </c>
      <c r="E63" s="35"/>
      <c r="F63" s="13" t="e">
        <f t="shared" si="21"/>
        <v>#DIV/0!</v>
      </c>
      <c r="G63" s="12"/>
      <c r="H63" s="13" t="e">
        <f t="shared" si="22"/>
        <v>#DIV/0!</v>
      </c>
      <c r="I63" s="13"/>
      <c r="J63" s="13"/>
      <c r="K63" s="12"/>
      <c r="L63" s="13" t="e">
        <f t="shared" si="15"/>
        <v>#DIV/0!</v>
      </c>
    </row>
    <row r="64" spans="1:12" ht="24.9" hidden="1" customHeight="1" x14ac:dyDescent="0.25">
      <c r="A64" s="16" t="s">
        <v>29</v>
      </c>
      <c r="B64" s="75">
        <f>SUM(B65:B66)</f>
        <v>0</v>
      </c>
      <c r="C64" s="75">
        <f>SUM(C65:C66)</f>
        <v>0</v>
      </c>
      <c r="D64" s="17" t="e">
        <f t="shared" si="12"/>
        <v>#DIV/0!</v>
      </c>
      <c r="E64" s="75">
        <f>SUM(E65:E66)</f>
        <v>0</v>
      </c>
      <c r="F64" s="17" t="e">
        <f t="shared" ref="F64" si="27">ROUND(E64/C64*100,1)</f>
        <v>#DIV/0!</v>
      </c>
      <c r="G64" s="75">
        <f>SUM(G65:G66)</f>
        <v>0</v>
      </c>
      <c r="H64" s="17" t="e">
        <f t="shared" ref="H64" si="28">ROUND(G64/E64*100,1)</f>
        <v>#DIV/0!</v>
      </c>
      <c r="I64" s="17"/>
      <c r="J64" s="17"/>
      <c r="K64" s="75">
        <f>SUM(K65:K66)</f>
        <v>0</v>
      </c>
      <c r="L64" s="17" t="e">
        <f t="shared" si="15"/>
        <v>#DIV/0!</v>
      </c>
    </row>
    <row r="65" spans="1:12" s="14" customFormat="1" ht="15" hidden="1" customHeight="1" x14ac:dyDescent="0.2">
      <c r="A65" s="11" t="s">
        <v>55</v>
      </c>
      <c r="B65" s="12"/>
      <c r="C65" s="12"/>
      <c r="D65" s="13" t="e">
        <f t="shared" si="12"/>
        <v>#DIV/0!</v>
      </c>
      <c r="E65" s="35"/>
      <c r="F65" s="13" t="e">
        <f t="shared" si="21"/>
        <v>#DIV/0!</v>
      </c>
      <c r="G65" s="12"/>
      <c r="H65" s="13" t="e">
        <f t="shared" si="22"/>
        <v>#DIV/0!</v>
      </c>
      <c r="I65" s="13"/>
      <c r="J65" s="13"/>
      <c r="K65" s="12"/>
      <c r="L65" s="13" t="e">
        <f t="shared" si="15"/>
        <v>#DIV/0!</v>
      </c>
    </row>
    <row r="66" spans="1:12" s="14" customFormat="1" ht="15" hidden="1" customHeight="1" x14ac:dyDescent="0.2">
      <c r="A66" s="11" t="s">
        <v>55</v>
      </c>
      <c r="B66" s="12"/>
      <c r="C66" s="12"/>
      <c r="D66" s="13" t="e">
        <f t="shared" si="12"/>
        <v>#DIV/0!</v>
      </c>
      <c r="E66" s="35"/>
      <c r="F66" s="13" t="e">
        <f t="shared" si="21"/>
        <v>#DIV/0!</v>
      </c>
      <c r="G66" s="12"/>
      <c r="H66" s="13" t="e">
        <f t="shared" si="22"/>
        <v>#DIV/0!</v>
      </c>
      <c r="I66" s="13"/>
      <c r="J66" s="13"/>
      <c r="K66" s="12"/>
      <c r="L66" s="13" t="e">
        <f t="shared" si="15"/>
        <v>#DIV/0!</v>
      </c>
    </row>
    <row r="67" spans="1:12" ht="24.9" hidden="1" customHeight="1" x14ac:dyDescent="0.25">
      <c r="A67" s="16" t="s">
        <v>30</v>
      </c>
      <c r="B67" s="75">
        <f>SUM(B68:B69)</f>
        <v>0</v>
      </c>
      <c r="C67" s="75">
        <f>SUM(C68:C69)</f>
        <v>0</v>
      </c>
      <c r="D67" s="17" t="e">
        <f t="shared" si="12"/>
        <v>#DIV/0!</v>
      </c>
      <c r="E67" s="75">
        <f>SUM(E68:E69)</f>
        <v>0</v>
      </c>
      <c r="F67" s="17" t="e">
        <f t="shared" si="21"/>
        <v>#DIV/0!</v>
      </c>
      <c r="G67" s="75">
        <f>SUM(G68:G69)</f>
        <v>0</v>
      </c>
      <c r="H67" s="17" t="e">
        <f t="shared" si="22"/>
        <v>#DIV/0!</v>
      </c>
      <c r="I67" s="17"/>
      <c r="J67" s="17"/>
      <c r="K67" s="75">
        <f>SUM(K68:K69)</f>
        <v>0</v>
      </c>
      <c r="L67" s="17" t="e">
        <f t="shared" si="15"/>
        <v>#DIV/0!</v>
      </c>
    </row>
    <row r="68" spans="1:12" s="14" customFormat="1" ht="15" hidden="1" customHeight="1" x14ac:dyDescent="0.2">
      <c r="A68" s="11" t="s">
        <v>55</v>
      </c>
      <c r="B68" s="12"/>
      <c r="C68" s="12"/>
      <c r="D68" s="13" t="e">
        <f t="shared" si="12"/>
        <v>#DIV/0!</v>
      </c>
      <c r="E68" s="35"/>
      <c r="F68" s="13" t="e">
        <f t="shared" si="21"/>
        <v>#DIV/0!</v>
      </c>
      <c r="G68" s="12"/>
      <c r="H68" s="13" t="e">
        <f t="shared" si="22"/>
        <v>#DIV/0!</v>
      </c>
      <c r="I68" s="13"/>
      <c r="J68" s="13"/>
      <c r="K68" s="12"/>
      <c r="L68" s="13" t="e">
        <f t="shared" si="15"/>
        <v>#DIV/0!</v>
      </c>
    </row>
    <row r="69" spans="1:12" s="14" customFormat="1" ht="15" hidden="1" customHeight="1" x14ac:dyDescent="0.2">
      <c r="A69" s="11" t="s">
        <v>55</v>
      </c>
      <c r="B69" s="12"/>
      <c r="C69" s="12"/>
      <c r="D69" s="13" t="e">
        <f t="shared" ref="D69:D100" si="29">ROUND(C69/B69*100,1)</f>
        <v>#DIV/0!</v>
      </c>
      <c r="E69" s="35"/>
      <c r="F69" s="13" t="e">
        <f t="shared" si="21"/>
        <v>#DIV/0!</v>
      </c>
      <c r="G69" s="12"/>
      <c r="H69" s="13" t="e">
        <f t="shared" si="22"/>
        <v>#DIV/0!</v>
      </c>
      <c r="I69" s="13"/>
      <c r="J69" s="13"/>
      <c r="K69" s="12"/>
      <c r="L69" s="13" t="e">
        <f t="shared" ref="L69:L100" si="30">ROUND(K69/G69*100,1)</f>
        <v>#DIV/0!</v>
      </c>
    </row>
    <row r="70" spans="1:12" ht="24.75" hidden="1" customHeight="1" x14ac:dyDescent="0.25">
      <c r="A70" s="16" t="s">
        <v>3</v>
      </c>
      <c r="B70" s="75">
        <f>SUM(B71:B72)</f>
        <v>0</v>
      </c>
      <c r="C70" s="75">
        <f>SUM(C71:C72)</f>
        <v>0</v>
      </c>
      <c r="D70" s="17" t="e">
        <f t="shared" si="29"/>
        <v>#DIV/0!</v>
      </c>
      <c r="E70" s="75">
        <f>SUM(E71:E72)</f>
        <v>0</v>
      </c>
      <c r="F70" s="17" t="e">
        <f t="shared" ref="F70" si="31">ROUND(E70/C70*100,1)</f>
        <v>#DIV/0!</v>
      </c>
      <c r="G70" s="75">
        <f>SUM(G71:G72)</f>
        <v>0</v>
      </c>
      <c r="H70" s="17" t="e">
        <f t="shared" ref="H70" si="32">ROUND(G70/E70*100,1)</f>
        <v>#DIV/0!</v>
      </c>
      <c r="I70" s="17"/>
      <c r="J70" s="17"/>
      <c r="K70" s="75">
        <f>SUM(K71:K72)</f>
        <v>0</v>
      </c>
      <c r="L70" s="17" t="e">
        <f t="shared" si="30"/>
        <v>#DIV/0!</v>
      </c>
    </row>
    <row r="71" spans="1:12" s="14" customFormat="1" ht="15" hidden="1" customHeight="1" x14ac:dyDescent="0.2">
      <c r="A71" s="11" t="s">
        <v>55</v>
      </c>
      <c r="B71" s="12"/>
      <c r="C71" s="12"/>
      <c r="D71" s="13" t="e">
        <f t="shared" si="29"/>
        <v>#DIV/0!</v>
      </c>
      <c r="E71" s="35"/>
      <c r="F71" s="13" t="e">
        <f t="shared" si="21"/>
        <v>#DIV/0!</v>
      </c>
      <c r="G71" s="12"/>
      <c r="H71" s="13" t="e">
        <f t="shared" si="22"/>
        <v>#DIV/0!</v>
      </c>
      <c r="I71" s="13"/>
      <c r="J71" s="13"/>
      <c r="K71" s="12"/>
      <c r="L71" s="13" t="e">
        <f t="shared" si="30"/>
        <v>#DIV/0!</v>
      </c>
    </row>
    <row r="72" spans="1:12" s="14" customFormat="1" ht="15" hidden="1" customHeight="1" x14ac:dyDescent="0.2">
      <c r="A72" s="11" t="s">
        <v>55</v>
      </c>
      <c r="B72" s="12"/>
      <c r="C72" s="12"/>
      <c r="D72" s="13" t="e">
        <f t="shared" si="29"/>
        <v>#DIV/0!</v>
      </c>
      <c r="E72" s="35"/>
      <c r="F72" s="13" t="e">
        <f t="shared" si="21"/>
        <v>#DIV/0!</v>
      </c>
      <c r="G72" s="12"/>
      <c r="H72" s="13" t="e">
        <f t="shared" si="22"/>
        <v>#DIV/0!</v>
      </c>
      <c r="I72" s="13"/>
      <c r="J72" s="13"/>
      <c r="K72" s="12"/>
      <c r="L72" s="13" t="e">
        <f t="shared" si="30"/>
        <v>#DIV/0!</v>
      </c>
    </row>
    <row r="73" spans="1:12" ht="24.75" hidden="1" customHeight="1" x14ac:dyDescent="0.25">
      <c r="A73" s="16" t="s">
        <v>31</v>
      </c>
      <c r="B73" s="75">
        <f>SUM(B74:B75)</f>
        <v>0</v>
      </c>
      <c r="C73" s="75">
        <f>SUM(C74:C75)</f>
        <v>0</v>
      </c>
      <c r="D73" s="17" t="e">
        <f t="shared" si="29"/>
        <v>#DIV/0!</v>
      </c>
      <c r="E73" s="75">
        <f>SUM(E74:E75)</f>
        <v>0</v>
      </c>
      <c r="F73" s="17" t="e">
        <f t="shared" si="21"/>
        <v>#DIV/0!</v>
      </c>
      <c r="G73" s="75">
        <f>SUM(G74:G75)</f>
        <v>0</v>
      </c>
      <c r="H73" s="17" t="e">
        <f t="shared" si="22"/>
        <v>#DIV/0!</v>
      </c>
      <c r="I73" s="17"/>
      <c r="J73" s="17"/>
      <c r="K73" s="75">
        <f>SUM(K74:K75)</f>
        <v>0</v>
      </c>
      <c r="L73" s="17" t="e">
        <f t="shared" si="30"/>
        <v>#DIV/0!</v>
      </c>
    </row>
    <row r="74" spans="1:12" s="14" customFormat="1" ht="15" hidden="1" customHeight="1" x14ac:dyDescent="0.2">
      <c r="A74" s="11" t="s">
        <v>55</v>
      </c>
      <c r="B74" s="12"/>
      <c r="C74" s="12"/>
      <c r="D74" s="13" t="e">
        <f t="shared" si="29"/>
        <v>#DIV/0!</v>
      </c>
      <c r="E74" s="35"/>
      <c r="F74" s="13" t="e">
        <f t="shared" si="21"/>
        <v>#DIV/0!</v>
      </c>
      <c r="G74" s="12"/>
      <c r="H74" s="13" t="e">
        <f t="shared" si="22"/>
        <v>#DIV/0!</v>
      </c>
      <c r="I74" s="13"/>
      <c r="J74" s="13"/>
      <c r="K74" s="12"/>
      <c r="L74" s="13" t="e">
        <f t="shared" si="30"/>
        <v>#DIV/0!</v>
      </c>
    </row>
    <row r="75" spans="1:12" s="14" customFormat="1" ht="15" hidden="1" customHeight="1" x14ac:dyDescent="0.2">
      <c r="A75" s="11" t="s">
        <v>55</v>
      </c>
      <c r="B75" s="12"/>
      <c r="C75" s="12"/>
      <c r="D75" s="13" t="e">
        <f t="shared" si="29"/>
        <v>#DIV/0!</v>
      </c>
      <c r="E75" s="35"/>
      <c r="F75" s="13" t="e">
        <f t="shared" si="21"/>
        <v>#DIV/0!</v>
      </c>
      <c r="G75" s="12"/>
      <c r="H75" s="13" t="e">
        <f t="shared" si="22"/>
        <v>#DIV/0!</v>
      </c>
      <c r="I75" s="13"/>
      <c r="J75" s="13"/>
      <c r="K75" s="12"/>
      <c r="L75" s="13" t="e">
        <f t="shared" si="30"/>
        <v>#DIV/0!</v>
      </c>
    </row>
    <row r="76" spans="1:12" ht="18.75" hidden="1" customHeight="1" x14ac:dyDescent="0.25">
      <c r="A76" s="16" t="s">
        <v>32</v>
      </c>
      <c r="B76" s="75">
        <f>SUM(B77:B78)</f>
        <v>0</v>
      </c>
      <c r="C76" s="75">
        <f>SUM(C77:C78)</f>
        <v>0</v>
      </c>
      <c r="D76" s="17" t="e">
        <f t="shared" si="29"/>
        <v>#DIV/0!</v>
      </c>
      <c r="E76" s="75">
        <f>SUM(E77:E78)</f>
        <v>0</v>
      </c>
      <c r="F76" s="17" t="e">
        <f t="shared" ref="F76" si="33">ROUND(E76/C76*100,1)</f>
        <v>#DIV/0!</v>
      </c>
      <c r="G76" s="75">
        <f>SUM(G77:G78)</f>
        <v>0</v>
      </c>
      <c r="H76" s="17" t="e">
        <f t="shared" ref="H76" si="34">ROUND(G76/E76*100,1)</f>
        <v>#DIV/0!</v>
      </c>
      <c r="I76" s="17"/>
      <c r="J76" s="17"/>
      <c r="K76" s="75">
        <f>SUM(K77:K78)</f>
        <v>0</v>
      </c>
      <c r="L76" s="17" t="e">
        <f t="shared" si="30"/>
        <v>#DIV/0!</v>
      </c>
    </row>
    <row r="77" spans="1:12" s="14" customFormat="1" ht="15" hidden="1" customHeight="1" x14ac:dyDescent="0.2">
      <c r="A77" s="11" t="s">
        <v>55</v>
      </c>
      <c r="B77" s="12"/>
      <c r="C77" s="12"/>
      <c r="D77" s="13" t="e">
        <f t="shared" si="29"/>
        <v>#DIV/0!</v>
      </c>
      <c r="E77" s="35"/>
      <c r="F77" s="13" t="e">
        <f t="shared" si="21"/>
        <v>#DIV/0!</v>
      </c>
      <c r="G77" s="12"/>
      <c r="H77" s="13" t="e">
        <f t="shared" si="22"/>
        <v>#DIV/0!</v>
      </c>
      <c r="I77" s="13"/>
      <c r="J77" s="13"/>
      <c r="K77" s="12"/>
      <c r="L77" s="13" t="e">
        <f t="shared" si="30"/>
        <v>#DIV/0!</v>
      </c>
    </row>
    <row r="78" spans="1:12" s="14" customFormat="1" ht="15" hidden="1" customHeight="1" x14ac:dyDescent="0.2">
      <c r="A78" s="11" t="s">
        <v>55</v>
      </c>
      <c r="B78" s="12"/>
      <c r="C78" s="12"/>
      <c r="D78" s="13" t="e">
        <f t="shared" si="29"/>
        <v>#DIV/0!</v>
      </c>
      <c r="E78" s="35"/>
      <c r="F78" s="13" t="e">
        <f t="shared" si="21"/>
        <v>#DIV/0!</v>
      </c>
      <c r="G78" s="12"/>
      <c r="H78" s="13" t="e">
        <f t="shared" si="22"/>
        <v>#DIV/0!</v>
      </c>
      <c r="I78" s="13"/>
      <c r="J78" s="13"/>
      <c r="K78" s="12"/>
      <c r="L78" s="13" t="e">
        <f t="shared" si="30"/>
        <v>#DIV/0!</v>
      </c>
    </row>
    <row r="79" spans="1:12" ht="24.75" hidden="1" customHeight="1" x14ac:dyDescent="0.25">
      <c r="A79" s="16" t="s">
        <v>33</v>
      </c>
      <c r="B79" s="75">
        <f>SUM(B80:B81)</f>
        <v>0</v>
      </c>
      <c r="C79" s="75">
        <f>SUM(C80:C81)</f>
        <v>0</v>
      </c>
      <c r="D79" s="17" t="e">
        <f t="shared" si="29"/>
        <v>#DIV/0!</v>
      </c>
      <c r="E79" s="75">
        <f>SUM(E80:E81)</f>
        <v>0</v>
      </c>
      <c r="F79" s="17" t="e">
        <f t="shared" si="21"/>
        <v>#DIV/0!</v>
      </c>
      <c r="G79" s="75">
        <f>SUM(G80:G81)</f>
        <v>0</v>
      </c>
      <c r="H79" s="17" t="e">
        <f t="shared" si="22"/>
        <v>#DIV/0!</v>
      </c>
      <c r="I79" s="17"/>
      <c r="J79" s="17"/>
      <c r="K79" s="75">
        <f>SUM(K80:K81)</f>
        <v>0</v>
      </c>
      <c r="L79" s="17" t="e">
        <f t="shared" si="30"/>
        <v>#DIV/0!</v>
      </c>
    </row>
    <row r="80" spans="1:12" s="14" customFormat="1" ht="15" hidden="1" customHeight="1" x14ac:dyDescent="0.2">
      <c r="A80" s="11" t="s">
        <v>55</v>
      </c>
      <c r="B80" s="12"/>
      <c r="C80" s="12"/>
      <c r="D80" s="13" t="e">
        <f t="shared" si="29"/>
        <v>#DIV/0!</v>
      </c>
      <c r="E80" s="35"/>
      <c r="F80" s="13" t="e">
        <f t="shared" si="21"/>
        <v>#DIV/0!</v>
      </c>
      <c r="G80" s="12"/>
      <c r="H80" s="13" t="e">
        <f t="shared" si="22"/>
        <v>#DIV/0!</v>
      </c>
      <c r="I80" s="13"/>
      <c r="J80" s="13"/>
      <c r="K80" s="12"/>
      <c r="L80" s="13" t="e">
        <f t="shared" si="30"/>
        <v>#DIV/0!</v>
      </c>
    </row>
    <row r="81" spans="1:12" s="14" customFormat="1" ht="15" hidden="1" customHeight="1" x14ac:dyDescent="0.2">
      <c r="A81" s="11" t="s">
        <v>55</v>
      </c>
      <c r="B81" s="12"/>
      <c r="C81" s="12"/>
      <c r="D81" s="13" t="e">
        <f t="shared" si="29"/>
        <v>#DIV/0!</v>
      </c>
      <c r="E81" s="35"/>
      <c r="F81" s="13" t="e">
        <f t="shared" si="21"/>
        <v>#DIV/0!</v>
      </c>
      <c r="G81" s="12"/>
      <c r="H81" s="13" t="e">
        <f t="shared" si="22"/>
        <v>#DIV/0!</v>
      </c>
      <c r="I81" s="13"/>
      <c r="J81" s="13"/>
      <c r="K81" s="12"/>
      <c r="L81" s="13" t="e">
        <f t="shared" si="30"/>
        <v>#DIV/0!</v>
      </c>
    </row>
    <row r="82" spans="1:12" ht="24.75" hidden="1" customHeight="1" x14ac:dyDescent="0.25">
      <c r="A82" s="16" t="s">
        <v>34</v>
      </c>
      <c r="B82" s="75">
        <f>SUM(B83:B84)</f>
        <v>0</v>
      </c>
      <c r="C82" s="75">
        <f>SUM(C83:C84)</f>
        <v>0</v>
      </c>
      <c r="D82" s="17" t="e">
        <f t="shared" si="29"/>
        <v>#DIV/0!</v>
      </c>
      <c r="E82" s="75">
        <f>SUM(E83:E84)</f>
        <v>0</v>
      </c>
      <c r="F82" s="17" t="e">
        <f t="shared" ref="F82" si="35">ROUND(E82/C82*100,1)</f>
        <v>#DIV/0!</v>
      </c>
      <c r="G82" s="75">
        <f>SUM(G83:G84)</f>
        <v>0</v>
      </c>
      <c r="H82" s="17" t="e">
        <f t="shared" ref="H82" si="36">ROUND(G82/E82*100,1)</f>
        <v>#DIV/0!</v>
      </c>
      <c r="I82" s="17"/>
      <c r="J82" s="17"/>
      <c r="K82" s="75">
        <f>SUM(K83:K84)</f>
        <v>0</v>
      </c>
      <c r="L82" s="17" t="e">
        <f t="shared" si="30"/>
        <v>#DIV/0!</v>
      </c>
    </row>
    <row r="83" spans="1:12" s="14" customFormat="1" ht="15" hidden="1" customHeight="1" x14ac:dyDescent="0.2">
      <c r="A83" s="11" t="s">
        <v>55</v>
      </c>
      <c r="B83" s="12"/>
      <c r="C83" s="12"/>
      <c r="D83" s="13" t="e">
        <f t="shared" si="29"/>
        <v>#DIV/0!</v>
      </c>
      <c r="E83" s="35"/>
      <c r="F83" s="13" t="e">
        <f t="shared" si="21"/>
        <v>#DIV/0!</v>
      </c>
      <c r="G83" s="12"/>
      <c r="H83" s="13" t="e">
        <f t="shared" si="22"/>
        <v>#DIV/0!</v>
      </c>
      <c r="I83" s="13"/>
      <c r="J83" s="13"/>
      <c r="K83" s="12"/>
      <c r="L83" s="13" t="e">
        <f t="shared" si="30"/>
        <v>#DIV/0!</v>
      </c>
    </row>
    <row r="84" spans="1:12" s="14" customFormat="1" ht="15" hidden="1" customHeight="1" x14ac:dyDescent="0.2">
      <c r="A84" s="11" t="s">
        <v>55</v>
      </c>
      <c r="B84" s="12"/>
      <c r="C84" s="12"/>
      <c r="D84" s="13" t="e">
        <f t="shared" si="29"/>
        <v>#DIV/0!</v>
      </c>
      <c r="E84" s="35"/>
      <c r="F84" s="13" t="e">
        <f t="shared" si="21"/>
        <v>#DIV/0!</v>
      </c>
      <c r="G84" s="12"/>
      <c r="H84" s="13" t="e">
        <f t="shared" si="22"/>
        <v>#DIV/0!</v>
      </c>
      <c r="I84" s="13"/>
      <c r="J84" s="13"/>
      <c r="K84" s="12"/>
      <c r="L84" s="13" t="e">
        <f t="shared" si="30"/>
        <v>#DIV/0!</v>
      </c>
    </row>
    <row r="85" spans="1:12" ht="15.75" hidden="1" customHeight="1" x14ac:dyDescent="0.25">
      <c r="A85" s="16" t="s">
        <v>35</v>
      </c>
      <c r="B85" s="75">
        <f>SUM(B86:B87)</f>
        <v>0</v>
      </c>
      <c r="C85" s="75">
        <f>SUM(C86:C87)</f>
        <v>0</v>
      </c>
      <c r="D85" s="17" t="e">
        <f t="shared" si="29"/>
        <v>#DIV/0!</v>
      </c>
      <c r="E85" s="75">
        <f>SUM(E86:E87)</f>
        <v>0</v>
      </c>
      <c r="F85" s="17" t="e">
        <f t="shared" si="21"/>
        <v>#DIV/0!</v>
      </c>
      <c r="G85" s="75">
        <f>SUM(G86:G87)</f>
        <v>0</v>
      </c>
      <c r="H85" s="17" t="e">
        <f t="shared" si="22"/>
        <v>#DIV/0!</v>
      </c>
      <c r="I85" s="17"/>
      <c r="J85" s="17"/>
      <c r="K85" s="75">
        <f>SUM(K86:K87)</f>
        <v>0</v>
      </c>
      <c r="L85" s="17" t="e">
        <f t="shared" si="30"/>
        <v>#DIV/0!</v>
      </c>
    </row>
    <row r="86" spans="1:12" s="14" customFormat="1" ht="15" hidden="1" customHeight="1" x14ac:dyDescent="0.2">
      <c r="A86" s="11" t="s">
        <v>55</v>
      </c>
      <c r="B86" s="12"/>
      <c r="C86" s="12"/>
      <c r="D86" s="13" t="e">
        <f t="shared" si="29"/>
        <v>#DIV/0!</v>
      </c>
      <c r="E86" s="35"/>
      <c r="F86" s="13" t="e">
        <f t="shared" si="21"/>
        <v>#DIV/0!</v>
      </c>
      <c r="G86" s="12"/>
      <c r="H86" s="13" t="e">
        <f t="shared" si="22"/>
        <v>#DIV/0!</v>
      </c>
      <c r="I86" s="13"/>
      <c r="J86" s="13"/>
      <c r="K86" s="12"/>
      <c r="L86" s="13" t="e">
        <f t="shared" si="30"/>
        <v>#DIV/0!</v>
      </c>
    </row>
    <row r="87" spans="1:12" s="14" customFormat="1" ht="15" hidden="1" customHeight="1" x14ac:dyDescent="0.2">
      <c r="A87" s="11" t="s">
        <v>55</v>
      </c>
      <c r="B87" s="12"/>
      <c r="C87" s="12"/>
      <c r="D87" s="13" t="e">
        <f t="shared" si="29"/>
        <v>#DIV/0!</v>
      </c>
      <c r="E87" s="35"/>
      <c r="F87" s="13" t="e">
        <f t="shared" si="21"/>
        <v>#DIV/0!</v>
      </c>
      <c r="G87" s="12"/>
      <c r="H87" s="13" t="e">
        <f t="shared" si="22"/>
        <v>#DIV/0!</v>
      </c>
      <c r="I87" s="13"/>
      <c r="J87" s="13"/>
      <c r="K87" s="12"/>
      <c r="L87" s="13" t="e">
        <f t="shared" si="30"/>
        <v>#DIV/0!</v>
      </c>
    </row>
    <row r="88" spans="1:12" ht="24.75" hidden="1" customHeight="1" x14ac:dyDescent="0.25">
      <c r="A88" s="16" t="s">
        <v>36</v>
      </c>
      <c r="B88" s="75">
        <f>SUM(B89:B90)</f>
        <v>0</v>
      </c>
      <c r="C88" s="75">
        <f>SUM(C89:C90)</f>
        <v>0</v>
      </c>
      <c r="D88" s="17" t="e">
        <f t="shared" si="29"/>
        <v>#DIV/0!</v>
      </c>
      <c r="E88" s="75">
        <f>SUM(E89:E90)</f>
        <v>0</v>
      </c>
      <c r="F88" s="17" t="e">
        <f t="shared" ref="F88" si="37">ROUND(E88/C88*100,1)</f>
        <v>#DIV/0!</v>
      </c>
      <c r="G88" s="75">
        <f>SUM(G89:G90)</f>
        <v>0</v>
      </c>
      <c r="H88" s="17" t="e">
        <f t="shared" ref="H88" si="38">ROUND(G88/E88*100,1)</f>
        <v>#DIV/0!</v>
      </c>
      <c r="I88" s="17"/>
      <c r="J88" s="17"/>
      <c r="K88" s="75">
        <f>SUM(K89:K90)</f>
        <v>0</v>
      </c>
      <c r="L88" s="17" t="e">
        <f t="shared" si="30"/>
        <v>#DIV/0!</v>
      </c>
    </row>
    <row r="89" spans="1:12" s="14" customFormat="1" ht="15" hidden="1" customHeight="1" x14ac:dyDescent="0.2">
      <c r="A89" s="11" t="s">
        <v>55</v>
      </c>
      <c r="B89" s="12"/>
      <c r="C89" s="12"/>
      <c r="D89" s="13" t="e">
        <f t="shared" si="29"/>
        <v>#DIV/0!</v>
      </c>
      <c r="E89" s="35"/>
      <c r="F89" s="13" t="e">
        <f t="shared" si="21"/>
        <v>#DIV/0!</v>
      </c>
      <c r="G89" s="12"/>
      <c r="H89" s="13" t="e">
        <f t="shared" si="22"/>
        <v>#DIV/0!</v>
      </c>
      <c r="I89" s="13"/>
      <c r="J89" s="13"/>
      <c r="K89" s="12"/>
      <c r="L89" s="13" t="e">
        <f t="shared" si="30"/>
        <v>#DIV/0!</v>
      </c>
    </row>
    <row r="90" spans="1:12" s="14" customFormat="1" ht="15" hidden="1" customHeight="1" x14ac:dyDescent="0.2">
      <c r="A90" s="11" t="s">
        <v>55</v>
      </c>
      <c r="B90" s="12"/>
      <c r="C90" s="12"/>
      <c r="D90" s="13" t="e">
        <f t="shared" si="29"/>
        <v>#DIV/0!</v>
      </c>
      <c r="E90" s="35"/>
      <c r="F90" s="13" t="e">
        <f t="shared" si="21"/>
        <v>#DIV/0!</v>
      </c>
      <c r="G90" s="12"/>
      <c r="H90" s="13" t="e">
        <f t="shared" si="22"/>
        <v>#DIV/0!</v>
      </c>
      <c r="I90" s="13"/>
      <c r="J90" s="13"/>
      <c r="K90" s="12"/>
      <c r="L90" s="13" t="e">
        <f t="shared" si="30"/>
        <v>#DIV/0!</v>
      </c>
    </row>
    <row r="91" spans="1:12" ht="24.75" hidden="1" customHeight="1" x14ac:dyDescent="0.25">
      <c r="A91" s="16" t="s">
        <v>37</v>
      </c>
      <c r="B91" s="75">
        <f>SUM(B92:B93)</f>
        <v>0</v>
      </c>
      <c r="C91" s="75">
        <f>SUM(C92:C93)</f>
        <v>0</v>
      </c>
      <c r="D91" s="17" t="e">
        <f t="shared" si="29"/>
        <v>#DIV/0!</v>
      </c>
      <c r="E91" s="75">
        <f>SUM(E92:E93)</f>
        <v>0</v>
      </c>
      <c r="F91" s="17" t="e">
        <f t="shared" si="21"/>
        <v>#DIV/0!</v>
      </c>
      <c r="G91" s="75">
        <f>SUM(G92:G93)</f>
        <v>0</v>
      </c>
      <c r="H91" s="17" t="e">
        <f t="shared" si="22"/>
        <v>#DIV/0!</v>
      </c>
      <c r="I91" s="17"/>
      <c r="J91" s="17"/>
      <c r="K91" s="75">
        <f>SUM(K92:K93)</f>
        <v>0</v>
      </c>
      <c r="L91" s="17" t="e">
        <f t="shared" si="30"/>
        <v>#DIV/0!</v>
      </c>
    </row>
    <row r="92" spans="1:12" s="14" customFormat="1" ht="15" hidden="1" customHeight="1" x14ac:dyDescent="0.2">
      <c r="A92" s="11" t="s">
        <v>55</v>
      </c>
      <c r="B92" s="12"/>
      <c r="C92" s="12"/>
      <c r="D92" s="13" t="e">
        <f t="shared" si="29"/>
        <v>#DIV/0!</v>
      </c>
      <c r="E92" s="35"/>
      <c r="F92" s="13" t="e">
        <f t="shared" si="21"/>
        <v>#DIV/0!</v>
      </c>
      <c r="G92" s="12"/>
      <c r="H92" s="13" t="e">
        <f t="shared" si="22"/>
        <v>#DIV/0!</v>
      </c>
      <c r="I92" s="13"/>
      <c r="J92" s="13"/>
      <c r="K92" s="12"/>
      <c r="L92" s="13" t="e">
        <f t="shared" si="30"/>
        <v>#DIV/0!</v>
      </c>
    </row>
    <row r="93" spans="1:12" s="14" customFormat="1" ht="15" hidden="1" customHeight="1" x14ac:dyDescent="0.2">
      <c r="A93" s="11" t="s">
        <v>55</v>
      </c>
      <c r="B93" s="12"/>
      <c r="C93" s="12"/>
      <c r="D93" s="13" t="e">
        <f t="shared" si="29"/>
        <v>#DIV/0!</v>
      </c>
      <c r="E93" s="35"/>
      <c r="F93" s="13" t="e">
        <f t="shared" si="21"/>
        <v>#DIV/0!</v>
      </c>
      <c r="G93" s="12"/>
      <c r="H93" s="13" t="e">
        <f t="shared" si="22"/>
        <v>#DIV/0!</v>
      </c>
      <c r="I93" s="13"/>
      <c r="J93" s="13"/>
      <c r="K93" s="12"/>
      <c r="L93" s="13" t="e">
        <f t="shared" si="30"/>
        <v>#DIV/0!</v>
      </c>
    </row>
    <row r="94" spans="1:12" ht="24.75" hidden="1" customHeight="1" x14ac:dyDescent="0.25">
      <c r="A94" s="16" t="s">
        <v>38</v>
      </c>
      <c r="B94" s="75">
        <f>SUM(B95:B96)</f>
        <v>0</v>
      </c>
      <c r="C94" s="75">
        <f>SUM(C95:C96)</f>
        <v>0</v>
      </c>
      <c r="D94" s="17" t="e">
        <f t="shared" si="29"/>
        <v>#DIV/0!</v>
      </c>
      <c r="E94" s="75">
        <f>SUM(E95:E96)</f>
        <v>0</v>
      </c>
      <c r="F94" s="17" t="e">
        <f t="shared" ref="F94" si="39">ROUND(E94/C94*100,1)</f>
        <v>#DIV/0!</v>
      </c>
      <c r="G94" s="75">
        <f>SUM(G95:G96)</f>
        <v>0</v>
      </c>
      <c r="H94" s="17" t="e">
        <f t="shared" ref="H94" si="40">ROUND(G94/E94*100,1)</f>
        <v>#DIV/0!</v>
      </c>
      <c r="I94" s="17"/>
      <c r="J94" s="17"/>
      <c r="K94" s="75">
        <f>SUM(K95:K96)</f>
        <v>0</v>
      </c>
      <c r="L94" s="17" t="e">
        <f t="shared" si="30"/>
        <v>#DIV/0!</v>
      </c>
    </row>
    <row r="95" spans="1:12" s="14" customFormat="1" ht="15" hidden="1" customHeight="1" x14ac:dyDescent="0.2">
      <c r="A95" s="11" t="s">
        <v>55</v>
      </c>
      <c r="B95" s="12"/>
      <c r="C95" s="12"/>
      <c r="D95" s="13" t="e">
        <f t="shared" si="29"/>
        <v>#DIV/0!</v>
      </c>
      <c r="E95" s="35"/>
      <c r="F95" s="13" t="e">
        <f t="shared" si="21"/>
        <v>#DIV/0!</v>
      </c>
      <c r="G95" s="12"/>
      <c r="H95" s="13" t="e">
        <f t="shared" si="22"/>
        <v>#DIV/0!</v>
      </c>
      <c r="I95" s="13"/>
      <c r="J95" s="13"/>
      <c r="K95" s="12"/>
      <c r="L95" s="13" t="e">
        <f t="shared" si="30"/>
        <v>#DIV/0!</v>
      </c>
    </row>
    <row r="96" spans="1:12" s="14" customFormat="1" ht="15" hidden="1" customHeight="1" x14ac:dyDescent="0.2">
      <c r="A96" s="11" t="s">
        <v>55</v>
      </c>
      <c r="B96" s="12"/>
      <c r="C96" s="12"/>
      <c r="D96" s="13" t="e">
        <f t="shared" si="29"/>
        <v>#DIV/0!</v>
      </c>
      <c r="E96" s="35"/>
      <c r="F96" s="13" t="e">
        <f t="shared" si="21"/>
        <v>#DIV/0!</v>
      </c>
      <c r="G96" s="12"/>
      <c r="H96" s="13" t="e">
        <f t="shared" si="22"/>
        <v>#DIV/0!</v>
      </c>
      <c r="I96" s="13"/>
      <c r="J96" s="13"/>
      <c r="K96" s="12"/>
      <c r="L96" s="13" t="e">
        <f t="shared" si="30"/>
        <v>#DIV/0!</v>
      </c>
    </row>
    <row r="97" spans="1:12" ht="19.5" hidden="1" customHeight="1" x14ac:dyDescent="0.25">
      <c r="A97" s="16" t="s">
        <v>39</v>
      </c>
      <c r="B97" s="75">
        <f>SUM(B98:B99)</f>
        <v>0</v>
      </c>
      <c r="C97" s="75">
        <f>SUM(C98:C99)</f>
        <v>0</v>
      </c>
      <c r="D97" s="17" t="e">
        <f t="shared" si="29"/>
        <v>#DIV/0!</v>
      </c>
      <c r="E97" s="75">
        <f>SUM(E98:E99)</f>
        <v>0</v>
      </c>
      <c r="F97" s="17" t="e">
        <f t="shared" si="21"/>
        <v>#DIV/0!</v>
      </c>
      <c r="G97" s="75">
        <f>SUM(G98:G99)</f>
        <v>0</v>
      </c>
      <c r="H97" s="17" t="e">
        <f t="shared" si="22"/>
        <v>#DIV/0!</v>
      </c>
      <c r="I97" s="17"/>
      <c r="J97" s="17"/>
      <c r="K97" s="75">
        <f>SUM(K98:K99)</f>
        <v>0</v>
      </c>
      <c r="L97" s="17" t="e">
        <f t="shared" si="30"/>
        <v>#DIV/0!</v>
      </c>
    </row>
    <row r="98" spans="1:12" s="14" customFormat="1" ht="15" hidden="1" customHeight="1" x14ac:dyDescent="0.2">
      <c r="A98" s="11" t="s">
        <v>55</v>
      </c>
      <c r="B98" s="12"/>
      <c r="C98" s="12"/>
      <c r="D98" s="13" t="e">
        <f t="shared" si="29"/>
        <v>#DIV/0!</v>
      </c>
      <c r="E98" s="35"/>
      <c r="F98" s="13" t="e">
        <f t="shared" si="21"/>
        <v>#DIV/0!</v>
      </c>
      <c r="G98" s="12"/>
      <c r="H98" s="13" t="e">
        <f t="shared" si="22"/>
        <v>#DIV/0!</v>
      </c>
      <c r="I98" s="13"/>
      <c r="J98" s="13"/>
      <c r="K98" s="12"/>
      <c r="L98" s="13" t="e">
        <f t="shared" si="30"/>
        <v>#DIV/0!</v>
      </c>
    </row>
    <row r="99" spans="1:12" s="14" customFormat="1" ht="15" hidden="1" customHeight="1" x14ac:dyDescent="0.2">
      <c r="A99" s="11" t="s">
        <v>55</v>
      </c>
      <c r="B99" s="12"/>
      <c r="C99" s="12"/>
      <c r="D99" s="13" t="e">
        <f t="shared" si="29"/>
        <v>#DIV/0!</v>
      </c>
      <c r="E99" s="35"/>
      <c r="F99" s="13" t="e">
        <f t="shared" si="21"/>
        <v>#DIV/0!</v>
      </c>
      <c r="G99" s="12"/>
      <c r="H99" s="13" t="e">
        <f t="shared" si="22"/>
        <v>#DIV/0!</v>
      </c>
      <c r="I99" s="13"/>
      <c r="J99" s="13"/>
      <c r="K99" s="12"/>
      <c r="L99" s="13" t="e">
        <f t="shared" si="30"/>
        <v>#DIV/0!</v>
      </c>
    </row>
    <row r="100" spans="1:12" ht="15.75" hidden="1" customHeight="1" x14ac:dyDescent="0.25">
      <c r="A100" s="16" t="s">
        <v>40</v>
      </c>
      <c r="B100" s="75">
        <f>SUM(B101:B102)</f>
        <v>0</v>
      </c>
      <c r="C100" s="75">
        <f>SUM(C101:C102)</f>
        <v>0</v>
      </c>
      <c r="D100" s="17" t="e">
        <f t="shared" si="29"/>
        <v>#DIV/0!</v>
      </c>
      <c r="E100" s="75">
        <f>SUM(E101:E102)</f>
        <v>0</v>
      </c>
      <c r="F100" s="17" t="e">
        <f t="shared" ref="F100" si="41">ROUND(E100/C100*100,1)</f>
        <v>#DIV/0!</v>
      </c>
      <c r="G100" s="75">
        <f>SUM(G101:G102)</f>
        <v>0</v>
      </c>
      <c r="H100" s="17" t="e">
        <f t="shared" ref="H100" si="42">ROUND(G100/E100*100,1)</f>
        <v>#DIV/0!</v>
      </c>
      <c r="I100" s="17"/>
      <c r="J100" s="17"/>
      <c r="K100" s="75">
        <f>SUM(K101:K102)</f>
        <v>0</v>
      </c>
      <c r="L100" s="17" t="e">
        <f t="shared" si="30"/>
        <v>#DIV/0!</v>
      </c>
    </row>
    <row r="101" spans="1:12" s="14" customFormat="1" ht="15" hidden="1" customHeight="1" x14ac:dyDescent="0.2">
      <c r="A101" s="11" t="s">
        <v>55</v>
      </c>
      <c r="B101" s="12"/>
      <c r="C101" s="12"/>
      <c r="D101" s="13" t="e">
        <f t="shared" ref="D101:D111" si="43">ROUND(C101/B101*100,1)</f>
        <v>#DIV/0!</v>
      </c>
      <c r="E101" s="35"/>
      <c r="F101" s="13" t="e">
        <f t="shared" si="21"/>
        <v>#DIV/0!</v>
      </c>
      <c r="G101" s="12"/>
      <c r="H101" s="13" t="e">
        <f t="shared" si="22"/>
        <v>#DIV/0!</v>
      </c>
      <c r="I101" s="13"/>
      <c r="J101" s="13"/>
      <c r="K101" s="12"/>
      <c r="L101" s="13" t="e">
        <f t="shared" ref="L101:L130" si="44">ROUND(K101/G101*100,1)</f>
        <v>#DIV/0!</v>
      </c>
    </row>
    <row r="102" spans="1:12" s="14" customFormat="1" ht="15" hidden="1" customHeight="1" x14ac:dyDescent="0.2">
      <c r="A102" s="11" t="s">
        <v>55</v>
      </c>
      <c r="B102" s="12"/>
      <c r="C102" s="12"/>
      <c r="D102" s="13" t="e">
        <f t="shared" si="43"/>
        <v>#DIV/0!</v>
      </c>
      <c r="E102" s="35"/>
      <c r="F102" s="13" t="e">
        <f t="shared" si="21"/>
        <v>#DIV/0!</v>
      </c>
      <c r="G102" s="12"/>
      <c r="H102" s="13" t="e">
        <f t="shared" si="22"/>
        <v>#DIV/0!</v>
      </c>
      <c r="I102" s="13"/>
      <c r="J102" s="13"/>
      <c r="K102" s="12"/>
      <c r="L102" s="13" t="e">
        <f t="shared" si="44"/>
        <v>#DIV/0!</v>
      </c>
    </row>
    <row r="103" spans="1:12" ht="16.5" hidden="1" customHeight="1" x14ac:dyDescent="0.25">
      <c r="A103" s="16" t="s">
        <v>41</v>
      </c>
      <c r="B103" s="75">
        <f>SUM(B104:B105)</f>
        <v>0</v>
      </c>
      <c r="C103" s="75">
        <f>SUM(C104:C105)</f>
        <v>0</v>
      </c>
      <c r="D103" s="17" t="e">
        <f t="shared" si="43"/>
        <v>#DIV/0!</v>
      </c>
      <c r="E103" s="75">
        <f>SUM(E104:E105)</f>
        <v>0</v>
      </c>
      <c r="F103" s="17" t="e">
        <f t="shared" si="21"/>
        <v>#DIV/0!</v>
      </c>
      <c r="G103" s="75">
        <f>SUM(G104:G105)</f>
        <v>0</v>
      </c>
      <c r="H103" s="17" t="e">
        <f t="shared" si="22"/>
        <v>#DIV/0!</v>
      </c>
      <c r="I103" s="17"/>
      <c r="J103" s="17"/>
      <c r="K103" s="75">
        <f>SUM(K104:K105)</f>
        <v>0</v>
      </c>
      <c r="L103" s="17" t="e">
        <f t="shared" si="44"/>
        <v>#DIV/0!</v>
      </c>
    </row>
    <row r="104" spans="1:12" s="14" customFormat="1" ht="15" hidden="1" customHeight="1" x14ac:dyDescent="0.2">
      <c r="A104" s="11" t="s">
        <v>55</v>
      </c>
      <c r="B104" s="12"/>
      <c r="C104" s="12"/>
      <c r="D104" s="13" t="e">
        <f t="shared" si="43"/>
        <v>#DIV/0!</v>
      </c>
      <c r="E104" s="35"/>
      <c r="F104" s="13" t="e">
        <f t="shared" ref="F104:F106" si="45">ROUND(E104/C104*100,1)</f>
        <v>#DIV/0!</v>
      </c>
      <c r="G104" s="12"/>
      <c r="H104" s="13" t="e">
        <f t="shared" ref="H104:H106" si="46">ROUND(G104/E104*100,1)</f>
        <v>#DIV/0!</v>
      </c>
      <c r="I104" s="13"/>
      <c r="J104" s="13"/>
      <c r="K104" s="12"/>
      <c r="L104" s="13" t="e">
        <f t="shared" si="44"/>
        <v>#DIV/0!</v>
      </c>
    </row>
    <row r="105" spans="1:12" s="14" customFormat="1" ht="14.25" hidden="1" customHeight="1" x14ac:dyDescent="0.2">
      <c r="A105" s="11" t="s">
        <v>55</v>
      </c>
      <c r="B105" s="12"/>
      <c r="C105" s="12"/>
      <c r="D105" s="13" t="e">
        <f t="shared" si="43"/>
        <v>#DIV/0!</v>
      </c>
      <c r="E105" s="35"/>
      <c r="F105" s="13" t="e">
        <f t="shared" si="45"/>
        <v>#DIV/0!</v>
      </c>
      <c r="G105" s="12"/>
      <c r="H105" s="13" t="e">
        <f t="shared" si="46"/>
        <v>#DIV/0!</v>
      </c>
      <c r="I105" s="13"/>
      <c r="J105" s="13"/>
      <c r="K105" s="12"/>
      <c r="L105" s="13" t="e">
        <f t="shared" si="44"/>
        <v>#DIV/0!</v>
      </c>
    </row>
    <row r="106" spans="1:12" ht="24.9" hidden="1" customHeight="1" x14ac:dyDescent="0.25">
      <c r="A106" s="21" t="s">
        <v>42</v>
      </c>
      <c r="B106" s="23">
        <f>B107+B108</f>
        <v>11823.5</v>
      </c>
      <c r="C106" s="23">
        <f>C107+C108</f>
        <v>13324.6</v>
      </c>
      <c r="D106" s="23">
        <f t="shared" si="43"/>
        <v>112.7</v>
      </c>
      <c r="E106" s="23">
        <f>E107+E108</f>
        <v>13573</v>
      </c>
      <c r="F106" s="23">
        <f t="shared" si="45"/>
        <v>101.9</v>
      </c>
      <c r="G106" s="23">
        <f>G107+G108</f>
        <v>13903</v>
      </c>
      <c r="H106" s="23">
        <f t="shared" si="46"/>
        <v>102.4</v>
      </c>
      <c r="I106" s="23">
        <f>I107+I108</f>
        <v>14325.2</v>
      </c>
      <c r="J106" s="23">
        <f t="shared" ref="J106:L106" si="47">ROUND(I106/G106*100,1)</f>
        <v>103</v>
      </c>
      <c r="K106" s="23">
        <f>K107+K108</f>
        <v>14809.5</v>
      </c>
      <c r="L106" s="23">
        <f t="shared" si="47"/>
        <v>103.4</v>
      </c>
    </row>
    <row r="107" spans="1:12" s="14" customFormat="1" ht="15" hidden="1" customHeight="1" x14ac:dyDescent="0.2">
      <c r="A107" s="11" t="s">
        <v>78</v>
      </c>
      <c r="B107" s="70">
        <v>6679.5</v>
      </c>
      <c r="C107" s="70">
        <v>8054.8</v>
      </c>
      <c r="D107" s="13">
        <f t="shared" si="43"/>
        <v>120.6</v>
      </c>
      <c r="E107" s="129">
        <v>8198</v>
      </c>
      <c r="F107" s="13">
        <f t="shared" ref="F107:F256" si="48">ROUND(E107/C107*100,1)</f>
        <v>101.8</v>
      </c>
      <c r="G107" s="70">
        <v>8378</v>
      </c>
      <c r="H107" s="13">
        <f t="shared" ref="H107:L255" si="49">ROUND(G107/E107*100,1)</f>
        <v>102.2</v>
      </c>
      <c r="I107" s="70">
        <v>8629</v>
      </c>
      <c r="J107" s="13">
        <f t="shared" si="49"/>
        <v>103</v>
      </c>
      <c r="K107" s="70">
        <v>8931</v>
      </c>
      <c r="L107" s="13">
        <f t="shared" ref="L107:L109" si="50">ROUND(K107/I107*100,1)</f>
        <v>103.5</v>
      </c>
    </row>
    <row r="108" spans="1:12" s="14" customFormat="1" ht="15" hidden="1" customHeight="1" x14ac:dyDescent="0.2">
      <c r="A108" s="11" t="s">
        <v>170</v>
      </c>
      <c r="B108" s="70">
        <v>5144</v>
      </c>
      <c r="C108" s="70">
        <v>5269.8</v>
      </c>
      <c r="D108" s="13">
        <f t="shared" si="43"/>
        <v>102.4</v>
      </c>
      <c r="E108" s="129">
        <v>5375</v>
      </c>
      <c r="F108" s="13">
        <f t="shared" si="48"/>
        <v>102</v>
      </c>
      <c r="G108" s="70">
        <v>5525</v>
      </c>
      <c r="H108" s="13">
        <f t="shared" si="49"/>
        <v>102.8</v>
      </c>
      <c r="I108" s="70">
        <v>5696.2</v>
      </c>
      <c r="J108" s="13">
        <f t="shared" si="49"/>
        <v>103.1</v>
      </c>
      <c r="K108" s="70">
        <v>5878.5</v>
      </c>
      <c r="L108" s="13">
        <f t="shared" si="50"/>
        <v>103.2</v>
      </c>
    </row>
    <row r="109" spans="1:12" ht="37.5" hidden="1" customHeight="1" x14ac:dyDescent="0.25">
      <c r="A109" s="21" t="s">
        <v>43</v>
      </c>
      <c r="B109" s="23">
        <f>SUM(B110:B111)</f>
        <v>301</v>
      </c>
      <c r="C109" s="23">
        <f>SUM(C110:C111)</f>
        <v>310</v>
      </c>
      <c r="D109" s="23">
        <f t="shared" si="43"/>
        <v>103</v>
      </c>
      <c r="E109" s="23">
        <f>SUM(E110:E111)</f>
        <v>315</v>
      </c>
      <c r="F109" s="23">
        <f t="shared" si="48"/>
        <v>101.6</v>
      </c>
      <c r="G109" s="23">
        <f>SUM(G110:G111)</f>
        <v>330</v>
      </c>
      <c r="H109" s="23">
        <f t="shared" si="49"/>
        <v>104.8</v>
      </c>
      <c r="I109" s="23">
        <f>SUM(I110:I111)</f>
        <v>348</v>
      </c>
      <c r="J109" s="23">
        <f t="shared" si="49"/>
        <v>105.5</v>
      </c>
      <c r="K109" s="23">
        <f>SUM(K110:K111)</f>
        <v>368</v>
      </c>
      <c r="L109" s="23">
        <f t="shared" si="50"/>
        <v>105.7</v>
      </c>
    </row>
    <row r="110" spans="1:12" s="14" customFormat="1" ht="15.75" hidden="1" customHeight="1" x14ac:dyDescent="0.2">
      <c r="A110" s="11" t="s">
        <v>77</v>
      </c>
      <c r="B110" s="70">
        <v>0</v>
      </c>
      <c r="C110" s="70">
        <v>0</v>
      </c>
      <c r="D110" s="13" t="e">
        <f t="shared" si="43"/>
        <v>#DIV/0!</v>
      </c>
      <c r="E110" s="129">
        <v>0</v>
      </c>
      <c r="F110" s="13" t="e">
        <f t="shared" si="48"/>
        <v>#DIV/0!</v>
      </c>
      <c r="G110" s="70">
        <v>0</v>
      </c>
      <c r="H110" s="13" t="e">
        <f t="shared" si="49"/>
        <v>#DIV/0!</v>
      </c>
      <c r="I110" s="70">
        <v>0</v>
      </c>
      <c r="J110" s="13" t="e">
        <f t="shared" si="49"/>
        <v>#DIV/0!</v>
      </c>
      <c r="K110" s="70">
        <v>0</v>
      </c>
      <c r="L110" s="13" t="e">
        <f t="shared" si="44"/>
        <v>#DIV/0!</v>
      </c>
    </row>
    <row r="111" spans="1:12" s="14" customFormat="1" ht="15" hidden="1" customHeight="1" x14ac:dyDescent="0.2">
      <c r="A111" s="11" t="s">
        <v>169</v>
      </c>
      <c r="B111" s="12">
        <v>301</v>
      </c>
      <c r="C111" s="12">
        <v>310</v>
      </c>
      <c r="D111" s="13">
        <f t="shared" si="43"/>
        <v>103</v>
      </c>
      <c r="E111" s="35">
        <v>315</v>
      </c>
      <c r="F111" s="13">
        <f t="shared" si="48"/>
        <v>101.6</v>
      </c>
      <c r="G111" s="12">
        <v>330</v>
      </c>
      <c r="H111" s="13">
        <f t="shared" si="49"/>
        <v>104.8</v>
      </c>
      <c r="I111" s="12">
        <v>348</v>
      </c>
      <c r="J111" s="13">
        <f t="shared" si="49"/>
        <v>105.5</v>
      </c>
      <c r="K111" s="12">
        <v>368</v>
      </c>
      <c r="L111" s="13">
        <f>K111/I111*100</f>
        <v>105.74712643678161</v>
      </c>
    </row>
    <row r="112" spans="1:12" ht="19.5" hidden="1" customHeight="1" x14ac:dyDescent="0.25">
      <c r="A112" s="21" t="s">
        <v>4</v>
      </c>
      <c r="B112" s="23">
        <f>SUM(B113:B115)</f>
        <v>19946.5</v>
      </c>
      <c r="C112" s="23">
        <f>SUM(C113:C115)</f>
        <v>22437</v>
      </c>
      <c r="D112" s="23">
        <f t="shared" ref="D112:D137" si="51">ROUND(C112/B112*100,1)</f>
        <v>112.5</v>
      </c>
      <c r="E112" s="23">
        <f>SUM(E113:E115)</f>
        <v>22900</v>
      </c>
      <c r="F112" s="23">
        <f t="shared" ref="F112" si="52">ROUND(E112/C112*100,1)</f>
        <v>102.1</v>
      </c>
      <c r="G112" s="23">
        <f>SUM(G113:G115)</f>
        <v>23600</v>
      </c>
      <c r="H112" s="23">
        <f t="shared" ref="H112:L112" si="53">ROUND(G112/E112*100,1)</f>
        <v>103.1</v>
      </c>
      <c r="I112" s="23">
        <f>SUM(I113:I115)</f>
        <v>24500</v>
      </c>
      <c r="J112" s="23">
        <f t="shared" si="53"/>
        <v>103.8</v>
      </c>
      <c r="K112" s="23">
        <f>SUM(K113:K115)</f>
        <v>25500</v>
      </c>
      <c r="L112" s="23">
        <f t="shared" si="53"/>
        <v>104.1</v>
      </c>
    </row>
    <row r="113" spans="1:13" s="14" customFormat="1" ht="15" hidden="1" customHeight="1" x14ac:dyDescent="0.2">
      <c r="A113" s="11" t="s">
        <v>79</v>
      </c>
      <c r="B113" s="70">
        <v>19946.5</v>
      </c>
      <c r="C113" s="70">
        <v>22437</v>
      </c>
      <c r="D113" s="13">
        <f t="shared" si="51"/>
        <v>112.5</v>
      </c>
      <c r="E113" s="35">
        <v>22900</v>
      </c>
      <c r="F113" s="13">
        <f t="shared" si="48"/>
        <v>102.1</v>
      </c>
      <c r="G113" s="12">
        <v>23600</v>
      </c>
      <c r="H113" s="13">
        <f t="shared" si="49"/>
        <v>103.1</v>
      </c>
      <c r="I113" s="12">
        <v>24500</v>
      </c>
      <c r="J113" s="13">
        <f t="shared" si="49"/>
        <v>103.8</v>
      </c>
      <c r="K113" s="12">
        <v>25500</v>
      </c>
      <c r="L113" s="13">
        <f t="shared" si="49"/>
        <v>104.1</v>
      </c>
    </row>
    <row r="114" spans="1:13" s="14" customFormat="1" ht="12.75" hidden="1" customHeight="1" x14ac:dyDescent="0.2">
      <c r="A114" s="11"/>
      <c r="B114" s="76">
        <v>0</v>
      </c>
      <c r="C114" s="76">
        <v>0</v>
      </c>
      <c r="D114" s="13" t="e">
        <f t="shared" si="51"/>
        <v>#DIV/0!</v>
      </c>
      <c r="E114" s="35"/>
      <c r="F114" s="13" t="e">
        <f t="shared" si="48"/>
        <v>#DIV/0!</v>
      </c>
      <c r="G114" s="12"/>
      <c r="H114" s="13" t="e">
        <f t="shared" si="49"/>
        <v>#DIV/0!</v>
      </c>
      <c r="I114" s="12"/>
      <c r="J114" s="13" t="e">
        <f t="shared" si="49"/>
        <v>#DIV/0!</v>
      </c>
      <c r="K114" s="12"/>
      <c r="L114" s="13" t="e">
        <f t="shared" si="44"/>
        <v>#DIV/0!</v>
      </c>
    </row>
    <row r="115" spans="1:13" s="14" customFormat="1" ht="14.25" hidden="1" customHeight="1" x14ac:dyDescent="0.2">
      <c r="A115" s="11" t="s">
        <v>55</v>
      </c>
      <c r="B115" s="12"/>
      <c r="C115" s="12"/>
      <c r="D115" s="13" t="e">
        <f t="shared" si="51"/>
        <v>#DIV/0!</v>
      </c>
      <c r="E115" s="35"/>
      <c r="F115" s="13" t="e">
        <f t="shared" si="48"/>
        <v>#DIV/0!</v>
      </c>
      <c r="G115" s="12"/>
      <c r="H115" s="13" t="e">
        <f t="shared" si="49"/>
        <v>#DIV/0!</v>
      </c>
      <c r="I115" s="12"/>
      <c r="J115" s="13" t="e">
        <f t="shared" si="49"/>
        <v>#DIV/0!</v>
      </c>
      <c r="K115" s="12"/>
      <c r="L115" s="13" t="e">
        <f t="shared" si="44"/>
        <v>#DIV/0!</v>
      </c>
    </row>
    <row r="116" spans="1:13" ht="24.9" hidden="1" customHeight="1" x14ac:dyDescent="0.25">
      <c r="A116" s="21" t="s">
        <v>44</v>
      </c>
      <c r="B116" s="23">
        <f>SUM(B117:B122)</f>
        <v>59600</v>
      </c>
      <c r="C116" s="23">
        <f>SUM(C117:C122)</f>
        <v>62020</v>
      </c>
      <c r="D116" s="23">
        <f t="shared" si="51"/>
        <v>104.1</v>
      </c>
      <c r="E116" s="23">
        <f>SUM(E117:E122)</f>
        <v>65490</v>
      </c>
      <c r="F116" s="23">
        <f t="shared" si="48"/>
        <v>105.6</v>
      </c>
      <c r="G116" s="23">
        <f>SUM(G117:G122)</f>
        <v>69640</v>
      </c>
      <c r="H116" s="23">
        <f t="shared" si="49"/>
        <v>106.3</v>
      </c>
      <c r="I116" s="23">
        <f>SUM(I117:I122)</f>
        <v>74640</v>
      </c>
      <c r="J116" s="23">
        <f t="shared" si="49"/>
        <v>107.2</v>
      </c>
      <c r="K116" s="23">
        <f>SUM(K117:K122)</f>
        <v>80321.7</v>
      </c>
      <c r="L116" s="23">
        <f t="shared" ref="L116" si="54">ROUND(K116/I116*100,1)</f>
        <v>107.6</v>
      </c>
    </row>
    <row r="117" spans="1:13" s="14" customFormat="1" ht="15" hidden="1" customHeight="1" x14ac:dyDescent="0.2">
      <c r="A117" s="11" t="s">
        <v>80</v>
      </c>
      <c r="B117" s="70">
        <v>0</v>
      </c>
      <c r="C117" s="70">
        <v>0</v>
      </c>
      <c r="D117" s="13" t="e">
        <f t="shared" si="51"/>
        <v>#DIV/0!</v>
      </c>
      <c r="E117" s="129">
        <v>0</v>
      </c>
      <c r="F117" s="13" t="e">
        <f t="shared" si="48"/>
        <v>#DIV/0!</v>
      </c>
      <c r="G117" s="70">
        <v>0</v>
      </c>
      <c r="H117" s="13" t="e">
        <f t="shared" si="49"/>
        <v>#DIV/0!</v>
      </c>
      <c r="I117" s="70">
        <v>0</v>
      </c>
      <c r="J117" s="13" t="e">
        <f t="shared" si="49"/>
        <v>#DIV/0!</v>
      </c>
      <c r="K117" s="70">
        <v>0</v>
      </c>
      <c r="L117" s="13" t="e">
        <f t="shared" si="44"/>
        <v>#DIV/0!</v>
      </c>
    </row>
    <row r="118" spans="1:13" s="14" customFormat="1" ht="15" hidden="1" customHeight="1" x14ac:dyDescent="0.2">
      <c r="A118" s="11" t="s">
        <v>81</v>
      </c>
      <c r="B118" s="70">
        <v>3500</v>
      </c>
      <c r="C118" s="70">
        <v>3650</v>
      </c>
      <c r="D118" s="13">
        <f t="shared" si="51"/>
        <v>104.3</v>
      </c>
      <c r="E118" s="129">
        <v>3840</v>
      </c>
      <c r="F118" s="13">
        <f t="shared" si="48"/>
        <v>105.2</v>
      </c>
      <c r="G118" s="70">
        <v>4090</v>
      </c>
      <c r="H118" s="13">
        <f t="shared" si="49"/>
        <v>106.5</v>
      </c>
      <c r="I118" s="70">
        <v>4390</v>
      </c>
      <c r="J118" s="13">
        <f t="shared" si="49"/>
        <v>107.3</v>
      </c>
      <c r="K118" s="70">
        <v>4741.2</v>
      </c>
      <c r="L118" s="13">
        <f t="shared" ref="L118:L122" si="55">ROUND(K118/I118*100,1)</f>
        <v>108</v>
      </c>
    </row>
    <row r="119" spans="1:13" s="14" customFormat="1" ht="15" hidden="1" customHeight="1" x14ac:dyDescent="0.2">
      <c r="A119" s="11" t="s">
        <v>82</v>
      </c>
      <c r="B119" s="70">
        <v>11550</v>
      </c>
      <c r="C119" s="70">
        <v>12050</v>
      </c>
      <c r="D119" s="13">
        <f t="shared" si="51"/>
        <v>104.3</v>
      </c>
      <c r="E119" s="129">
        <v>12700</v>
      </c>
      <c r="F119" s="13">
        <f t="shared" si="48"/>
        <v>105.4</v>
      </c>
      <c r="G119" s="70">
        <v>13500</v>
      </c>
      <c r="H119" s="13">
        <f t="shared" si="49"/>
        <v>106.3</v>
      </c>
      <c r="I119" s="70">
        <v>14500</v>
      </c>
      <c r="J119" s="13">
        <f t="shared" si="49"/>
        <v>107.4</v>
      </c>
      <c r="K119" s="70">
        <v>15631</v>
      </c>
      <c r="L119" s="13">
        <f t="shared" si="55"/>
        <v>107.8</v>
      </c>
    </row>
    <row r="120" spans="1:13" s="14" customFormat="1" ht="15" hidden="1" customHeight="1" x14ac:dyDescent="0.2">
      <c r="A120" s="11" t="s">
        <v>83</v>
      </c>
      <c r="B120" s="70">
        <v>5400</v>
      </c>
      <c r="C120" s="70">
        <v>5650</v>
      </c>
      <c r="D120" s="13">
        <f t="shared" si="51"/>
        <v>104.6</v>
      </c>
      <c r="E120" s="129">
        <v>5950</v>
      </c>
      <c r="F120" s="13">
        <f t="shared" si="48"/>
        <v>105.3</v>
      </c>
      <c r="G120" s="70">
        <v>6350</v>
      </c>
      <c r="H120" s="13">
        <f t="shared" si="49"/>
        <v>106.7</v>
      </c>
      <c r="I120" s="70">
        <v>6850</v>
      </c>
      <c r="J120" s="13">
        <f t="shared" si="49"/>
        <v>107.9</v>
      </c>
      <c r="K120" s="70">
        <v>7398</v>
      </c>
      <c r="L120" s="13">
        <f t="shared" si="55"/>
        <v>108</v>
      </c>
    </row>
    <row r="121" spans="1:13" s="14" customFormat="1" ht="15" hidden="1" customHeight="1" x14ac:dyDescent="0.2">
      <c r="A121" s="11" t="s">
        <v>84</v>
      </c>
      <c r="B121" s="70">
        <v>6150</v>
      </c>
      <c r="C121" s="70">
        <v>6370</v>
      </c>
      <c r="D121" s="13">
        <f t="shared" si="51"/>
        <v>103.6</v>
      </c>
      <c r="E121" s="129">
        <v>6700</v>
      </c>
      <c r="F121" s="13">
        <f t="shared" si="48"/>
        <v>105.2</v>
      </c>
      <c r="G121" s="70">
        <v>7100</v>
      </c>
      <c r="H121" s="13">
        <f t="shared" si="49"/>
        <v>106</v>
      </c>
      <c r="I121" s="70">
        <v>7600</v>
      </c>
      <c r="J121" s="13">
        <f t="shared" si="49"/>
        <v>107</v>
      </c>
      <c r="K121" s="70">
        <v>8154</v>
      </c>
      <c r="L121" s="13">
        <f t="shared" si="55"/>
        <v>107.3</v>
      </c>
    </row>
    <row r="122" spans="1:13" s="14" customFormat="1" ht="15" hidden="1" customHeight="1" x14ac:dyDescent="0.2">
      <c r="A122" s="11" t="s">
        <v>85</v>
      </c>
      <c r="B122" s="12">
        <v>33000</v>
      </c>
      <c r="C122" s="12">
        <v>34300</v>
      </c>
      <c r="D122" s="13">
        <f t="shared" si="51"/>
        <v>103.9</v>
      </c>
      <c r="E122" s="35">
        <v>36300</v>
      </c>
      <c r="F122" s="13">
        <f t="shared" si="48"/>
        <v>105.8</v>
      </c>
      <c r="G122" s="12">
        <v>38600</v>
      </c>
      <c r="H122" s="13">
        <f t="shared" si="49"/>
        <v>106.3</v>
      </c>
      <c r="I122" s="70">
        <v>41300</v>
      </c>
      <c r="J122" s="13">
        <f t="shared" si="49"/>
        <v>107</v>
      </c>
      <c r="K122" s="70">
        <v>44397.5</v>
      </c>
      <c r="L122" s="13">
        <f t="shared" si="55"/>
        <v>107.5</v>
      </c>
    </row>
    <row r="123" spans="1:13" ht="18" hidden="1" customHeight="1" x14ac:dyDescent="0.25">
      <c r="A123" s="21" t="s">
        <v>45</v>
      </c>
      <c r="B123" s="23">
        <f>SUM(B124:B126)</f>
        <v>14900</v>
      </c>
      <c r="C123" s="23">
        <f>SUM(C124:C126)</f>
        <v>15050</v>
      </c>
      <c r="D123" s="23">
        <f t="shared" si="51"/>
        <v>101</v>
      </c>
      <c r="E123" s="23">
        <f>SUM(E124:E126)</f>
        <v>15400</v>
      </c>
      <c r="F123" s="23">
        <f t="shared" ref="F123" si="56">ROUND(E123/C123*100,1)</f>
        <v>102.3</v>
      </c>
      <c r="G123" s="23">
        <f>SUM(G124:G126)</f>
        <v>16050</v>
      </c>
      <c r="H123" s="23">
        <f t="shared" ref="H123:J123" si="57">ROUND(G123/E123*100,1)</f>
        <v>104.2</v>
      </c>
      <c r="I123" s="23">
        <f>SUM(I124:I126)</f>
        <v>16800</v>
      </c>
      <c r="J123" s="23">
        <f t="shared" si="57"/>
        <v>104.7</v>
      </c>
      <c r="K123" s="23">
        <f>SUM(K124:K126)</f>
        <v>16950</v>
      </c>
      <c r="L123" s="23">
        <f t="shared" si="44"/>
        <v>105.6</v>
      </c>
    </row>
    <row r="124" spans="1:13" s="14" customFormat="1" ht="1.5" hidden="1" customHeight="1" x14ac:dyDescent="0.2">
      <c r="A124" s="11" t="s">
        <v>86</v>
      </c>
      <c r="B124" s="70"/>
      <c r="C124" s="70"/>
      <c r="D124" s="13" t="e">
        <f t="shared" si="51"/>
        <v>#DIV/0!</v>
      </c>
      <c r="E124" s="35">
        <v>0</v>
      </c>
      <c r="F124" s="13" t="e">
        <f t="shared" si="48"/>
        <v>#DIV/0!</v>
      </c>
      <c r="G124" s="12">
        <v>0</v>
      </c>
      <c r="H124" s="13" t="e">
        <f t="shared" si="49"/>
        <v>#DIV/0!</v>
      </c>
      <c r="I124" s="12"/>
      <c r="J124" s="13" t="e">
        <f t="shared" si="49"/>
        <v>#DIV/0!</v>
      </c>
      <c r="K124" s="12"/>
      <c r="L124" s="13" t="e">
        <f t="shared" si="44"/>
        <v>#DIV/0!</v>
      </c>
      <c r="M124" s="40"/>
    </row>
    <row r="125" spans="1:13" s="14" customFormat="1" ht="15" hidden="1" customHeight="1" x14ac:dyDescent="0.2">
      <c r="A125" s="11" t="s">
        <v>87</v>
      </c>
      <c r="B125" s="12">
        <v>14900</v>
      </c>
      <c r="C125" s="12">
        <v>15050</v>
      </c>
      <c r="D125" s="13">
        <f t="shared" si="51"/>
        <v>101</v>
      </c>
      <c r="E125" s="35">
        <v>15400</v>
      </c>
      <c r="F125" s="13">
        <f t="shared" si="48"/>
        <v>102.3</v>
      </c>
      <c r="G125" s="12">
        <v>16050</v>
      </c>
      <c r="H125" s="13">
        <f t="shared" si="49"/>
        <v>104.2</v>
      </c>
      <c r="I125" s="12">
        <v>16800</v>
      </c>
      <c r="J125" s="13">
        <f t="shared" si="49"/>
        <v>104.7</v>
      </c>
      <c r="K125" s="12">
        <v>16950</v>
      </c>
      <c r="L125" s="13">
        <f t="shared" si="44"/>
        <v>105.6</v>
      </c>
      <c r="M125" s="40"/>
    </row>
    <row r="126" spans="1:13" s="14" customFormat="1" ht="0.75" hidden="1" customHeight="1" x14ac:dyDescent="0.2">
      <c r="A126" s="11" t="s">
        <v>55</v>
      </c>
      <c r="B126" s="12"/>
      <c r="C126" s="12"/>
      <c r="D126" s="13" t="e">
        <f t="shared" si="51"/>
        <v>#DIV/0!</v>
      </c>
      <c r="E126" s="35"/>
      <c r="F126" s="13" t="e">
        <f t="shared" si="48"/>
        <v>#DIV/0!</v>
      </c>
      <c r="G126" s="12"/>
      <c r="H126" s="13" t="e">
        <f t="shared" si="49"/>
        <v>#DIV/0!</v>
      </c>
      <c r="I126" s="12"/>
      <c r="J126" s="13" t="e">
        <f t="shared" si="49"/>
        <v>#DIV/0!</v>
      </c>
      <c r="K126" s="12"/>
      <c r="L126" s="13" t="e">
        <f t="shared" si="44"/>
        <v>#DIV/0!</v>
      </c>
      <c r="M126" s="40"/>
    </row>
    <row r="127" spans="1:13" ht="19.5" hidden="1" customHeight="1" x14ac:dyDescent="0.25">
      <c r="A127" s="21" t="s">
        <v>46</v>
      </c>
      <c r="B127" s="23">
        <f>SUM(B128:B130)</f>
        <v>0</v>
      </c>
      <c r="C127" s="23">
        <f>SUM(C128:C130)</f>
        <v>0</v>
      </c>
      <c r="D127" s="23" t="e">
        <f t="shared" si="51"/>
        <v>#DIV/0!</v>
      </c>
      <c r="E127" s="23">
        <f>SUM(E128:E130)</f>
        <v>0</v>
      </c>
      <c r="F127" s="23" t="e">
        <f t="shared" si="48"/>
        <v>#DIV/0!</v>
      </c>
      <c r="G127" s="23">
        <f>SUM(G128:G130)</f>
        <v>0</v>
      </c>
      <c r="H127" s="23" t="e">
        <f t="shared" si="49"/>
        <v>#DIV/0!</v>
      </c>
      <c r="I127" s="23">
        <f>SUM(I128:I130)</f>
        <v>0</v>
      </c>
      <c r="J127" s="23" t="e">
        <f t="shared" si="49"/>
        <v>#DIV/0!</v>
      </c>
      <c r="K127" s="23">
        <f>SUM(K128:K130)</f>
        <v>0</v>
      </c>
      <c r="L127" s="23" t="e">
        <f t="shared" si="44"/>
        <v>#DIV/0!</v>
      </c>
    </row>
    <row r="128" spans="1:13" s="14" customFormat="1" ht="15" hidden="1" customHeight="1" x14ac:dyDescent="0.2">
      <c r="A128" s="11" t="s">
        <v>55</v>
      </c>
      <c r="B128" s="12"/>
      <c r="C128" s="12"/>
      <c r="D128" s="13" t="e">
        <f t="shared" si="51"/>
        <v>#DIV/0!</v>
      </c>
      <c r="E128" s="35"/>
      <c r="F128" s="13" t="e">
        <f t="shared" ref="F128:F131" si="58">ROUND(E128/C128*100,1)</f>
        <v>#DIV/0!</v>
      </c>
      <c r="G128" s="12"/>
      <c r="H128" s="13" t="e">
        <f t="shared" ref="H128:L131" si="59">ROUND(G128/E128*100,1)</f>
        <v>#DIV/0!</v>
      </c>
      <c r="I128" s="12"/>
      <c r="J128" s="13" t="e">
        <f t="shared" si="59"/>
        <v>#DIV/0!</v>
      </c>
      <c r="K128" s="12"/>
      <c r="L128" s="13" t="e">
        <f t="shared" si="44"/>
        <v>#DIV/0!</v>
      </c>
    </row>
    <row r="129" spans="1:12" s="14" customFormat="1" ht="15" hidden="1" customHeight="1" x14ac:dyDescent="0.2">
      <c r="A129" s="11" t="s">
        <v>55</v>
      </c>
      <c r="B129" s="12"/>
      <c r="C129" s="12"/>
      <c r="D129" s="13" t="e">
        <f t="shared" si="51"/>
        <v>#DIV/0!</v>
      </c>
      <c r="E129" s="35"/>
      <c r="F129" s="13" t="e">
        <f t="shared" si="58"/>
        <v>#DIV/0!</v>
      </c>
      <c r="G129" s="12"/>
      <c r="H129" s="13" t="e">
        <f t="shared" si="59"/>
        <v>#DIV/0!</v>
      </c>
      <c r="I129" s="12"/>
      <c r="J129" s="13" t="e">
        <f t="shared" si="59"/>
        <v>#DIV/0!</v>
      </c>
      <c r="K129" s="12"/>
      <c r="L129" s="13" t="e">
        <f t="shared" si="44"/>
        <v>#DIV/0!</v>
      </c>
    </row>
    <row r="130" spans="1:12" s="14" customFormat="1" ht="15" hidden="1" customHeight="1" x14ac:dyDescent="0.2">
      <c r="A130" s="11" t="s">
        <v>55</v>
      </c>
      <c r="B130" s="12"/>
      <c r="C130" s="12"/>
      <c r="D130" s="13" t="e">
        <f t="shared" si="51"/>
        <v>#DIV/0!</v>
      </c>
      <c r="E130" s="35"/>
      <c r="F130" s="13" t="e">
        <f t="shared" si="58"/>
        <v>#DIV/0!</v>
      </c>
      <c r="G130" s="12"/>
      <c r="H130" s="13" t="e">
        <f t="shared" si="59"/>
        <v>#DIV/0!</v>
      </c>
      <c r="I130" s="12"/>
      <c r="J130" s="13" t="e">
        <f t="shared" si="59"/>
        <v>#DIV/0!</v>
      </c>
      <c r="K130" s="12"/>
      <c r="L130" s="13" t="e">
        <f t="shared" si="44"/>
        <v>#DIV/0!</v>
      </c>
    </row>
    <row r="131" spans="1:12" ht="19.5" hidden="1" customHeight="1" x14ac:dyDescent="0.25">
      <c r="A131" s="21" t="s">
        <v>9</v>
      </c>
      <c r="B131" s="23">
        <f>SUM(B132:B137)+B139</f>
        <v>355739</v>
      </c>
      <c r="C131" s="23">
        <f>SUM(C132:C137)+C139</f>
        <v>373775</v>
      </c>
      <c r="D131" s="23">
        <f t="shared" si="51"/>
        <v>105.1</v>
      </c>
      <c r="E131" s="23">
        <f>SUM(E132:E137)+E139</f>
        <v>394824</v>
      </c>
      <c r="F131" s="23">
        <f t="shared" si="58"/>
        <v>105.6</v>
      </c>
      <c r="G131" s="23">
        <f>SUM(G132:G137)+G139</f>
        <v>418778</v>
      </c>
      <c r="H131" s="23">
        <f t="shared" si="59"/>
        <v>106.1</v>
      </c>
      <c r="I131" s="23">
        <f>SUM(I132:I137)+I139</f>
        <v>447730</v>
      </c>
      <c r="J131" s="23">
        <f t="shared" si="59"/>
        <v>106.9</v>
      </c>
      <c r="K131" s="23">
        <f>SUM(K132:K137)+K139</f>
        <v>479946</v>
      </c>
      <c r="L131" s="23">
        <f t="shared" si="59"/>
        <v>107.2</v>
      </c>
    </row>
    <row r="132" spans="1:12" s="14" customFormat="1" ht="15" hidden="1" customHeight="1" x14ac:dyDescent="0.2">
      <c r="A132" s="11" t="s">
        <v>88</v>
      </c>
      <c r="B132" s="12">
        <v>260000</v>
      </c>
      <c r="C132" s="12">
        <v>273000</v>
      </c>
      <c r="D132" s="13">
        <f t="shared" si="51"/>
        <v>105</v>
      </c>
      <c r="E132" s="35">
        <v>288300</v>
      </c>
      <c r="F132" s="13">
        <f t="shared" si="48"/>
        <v>105.6</v>
      </c>
      <c r="G132" s="12">
        <v>305600</v>
      </c>
      <c r="H132" s="13">
        <f t="shared" si="49"/>
        <v>106</v>
      </c>
      <c r="I132" s="12">
        <v>326700</v>
      </c>
      <c r="J132" s="13">
        <f t="shared" si="49"/>
        <v>106.9</v>
      </c>
      <c r="K132" s="12">
        <v>350250</v>
      </c>
      <c r="L132" s="13">
        <f t="shared" ref="L132:L137" si="60">ROUND(K132/I132*100,1)</f>
        <v>107.2</v>
      </c>
    </row>
    <row r="133" spans="1:12" s="14" customFormat="1" ht="15" hidden="1" customHeight="1" x14ac:dyDescent="0.2">
      <c r="A133" s="11" t="s">
        <v>89</v>
      </c>
      <c r="B133" s="12">
        <v>41000</v>
      </c>
      <c r="C133" s="12">
        <v>43080</v>
      </c>
      <c r="D133" s="13">
        <f t="shared" si="51"/>
        <v>105.1</v>
      </c>
      <c r="E133" s="35">
        <v>45500</v>
      </c>
      <c r="F133" s="13">
        <f t="shared" si="48"/>
        <v>105.6</v>
      </c>
      <c r="G133" s="12">
        <v>48250</v>
      </c>
      <c r="H133" s="13">
        <f t="shared" si="49"/>
        <v>106</v>
      </c>
      <c r="I133" s="12">
        <v>51700</v>
      </c>
      <c r="J133" s="13">
        <f t="shared" si="49"/>
        <v>107.2</v>
      </c>
      <c r="K133" s="12">
        <v>55450</v>
      </c>
      <c r="L133" s="13">
        <f t="shared" si="60"/>
        <v>107.3</v>
      </c>
    </row>
    <row r="134" spans="1:12" s="14" customFormat="1" ht="15" hidden="1" customHeight="1" x14ac:dyDescent="0.2">
      <c r="A134" s="11" t="s">
        <v>90</v>
      </c>
      <c r="B134" s="12">
        <v>1450</v>
      </c>
      <c r="C134" s="12">
        <v>1530</v>
      </c>
      <c r="D134" s="13">
        <f t="shared" si="51"/>
        <v>105.5</v>
      </c>
      <c r="E134" s="35">
        <v>1610</v>
      </c>
      <c r="F134" s="13">
        <f t="shared" si="48"/>
        <v>105.2</v>
      </c>
      <c r="G134" s="12">
        <v>1710</v>
      </c>
      <c r="H134" s="13">
        <f t="shared" si="49"/>
        <v>106.2</v>
      </c>
      <c r="I134" s="12">
        <v>1800</v>
      </c>
      <c r="J134" s="13">
        <f t="shared" si="49"/>
        <v>105.3</v>
      </c>
      <c r="K134" s="12">
        <v>1910</v>
      </c>
      <c r="L134" s="13">
        <f t="shared" si="60"/>
        <v>106.1</v>
      </c>
    </row>
    <row r="135" spans="1:12" s="14" customFormat="1" ht="15" hidden="1" customHeight="1" x14ac:dyDescent="0.2">
      <c r="A135" s="11" t="s">
        <v>91</v>
      </c>
      <c r="B135" s="12">
        <v>6280</v>
      </c>
      <c r="C135" s="12">
        <v>6600</v>
      </c>
      <c r="D135" s="13">
        <f t="shared" si="51"/>
        <v>105.1</v>
      </c>
      <c r="E135" s="35">
        <v>6970</v>
      </c>
      <c r="F135" s="13">
        <f t="shared" si="48"/>
        <v>105.6</v>
      </c>
      <c r="G135" s="12">
        <v>7400</v>
      </c>
      <c r="H135" s="13">
        <f t="shared" si="49"/>
        <v>106.2</v>
      </c>
      <c r="I135" s="12">
        <v>7920</v>
      </c>
      <c r="J135" s="13">
        <f t="shared" si="49"/>
        <v>107</v>
      </c>
      <c r="K135" s="12">
        <v>8490</v>
      </c>
      <c r="L135" s="13">
        <f t="shared" si="60"/>
        <v>107.2</v>
      </c>
    </row>
    <row r="136" spans="1:12" s="14" customFormat="1" ht="15" hidden="1" customHeight="1" x14ac:dyDescent="0.2">
      <c r="A136" s="11" t="s">
        <v>92</v>
      </c>
      <c r="B136" s="12">
        <v>5890</v>
      </c>
      <c r="C136" s="12">
        <v>6190</v>
      </c>
      <c r="D136" s="13">
        <f t="shared" si="51"/>
        <v>105.1</v>
      </c>
      <c r="E136" s="35">
        <v>6500</v>
      </c>
      <c r="F136" s="13">
        <f t="shared" si="48"/>
        <v>105</v>
      </c>
      <c r="G136" s="12">
        <v>6900</v>
      </c>
      <c r="H136" s="13">
        <f t="shared" si="49"/>
        <v>106.2</v>
      </c>
      <c r="I136" s="12">
        <v>7380</v>
      </c>
      <c r="J136" s="13">
        <f t="shared" si="49"/>
        <v>107</v>
      </c>
      <c r="K136" s="12">
        <v>7910</v>
      </c>
      <c r="L136" s="13">
        <f t="shared" si="60"/>
        <v>107.2</v>
      </c>
    </row>
    <row r="137" spans="1:12" s="14" customFormat="1" ht="15" hidden="1" customHeight="1" x14ac:dyDescent="0.2">
      <c r="A137" s="11" t="s">
        <v>93</v>
      </c>
      <c r="B137" s="12">
        <v>4706</v>
      </c>
      <c r="C137" s="12">
        <v>4970</v>
      </c>
      <c r="D137" s="13">
        <f t="shared" si="51"/>
        <v>105.6</v>
      </c>
      <c r="E137" s="35">
        <v>5250</v>
      </c>
      <c r="F137" s="13">
        <f t="shared" si="48"/>
        <v>105.6</v>
      </c>
      <c r="G137" s="12">
        <v>5600</v>
      </c>
      <c r="H137" s="13">
        <f t="shared" si="49"/>
        <v>106.7</v>
      </c>
      <c r="I137" s="12">
        <v>6000</v>
      </c>
      <c r="J137" s="13">
        <f t="shared" si="49"/>
        <v>107.1</v>
      </c>
      <c r="K137" s="12">
        <v>6430</v>
      </c>
      <c r="L137" s="13">
        <f t="shared" si="60"/>
        <v>107.2</v>
      </c>
    </row>
    <row r="138" spans="1:12" ht="12" hidden="1" customHeight="1" x14ac:dyDescent="0.25">
      <c r="A138" s="16" t="s">
        <v>8</v>
      </c>
      <c r="B138" s="18"/>
      <c r="C138" s="18"/>
      <c r="D138" s="17"/>
      <c r="E138" s="18"/>
      <c r="F138" s="17"/>
      <c r="G138" s="18"/>
      <c r="H138" s="17"/>
      <c r="I138" s="17"/>
      <c r="J138" s="17"/>
      <c r="K138" s="18"/>
      <c r="L138" s="17"/>
    </row>
    <row r="139" spans="1:12" ht="39" hidden="1" customHeight="1" x14ac:dyDescent="0.25">
      <c r="A139" s="21" t="s">
        <v>47</v>
      </c>
      <c r="B139" s="23">
        <f>SUM(B140:B153)</f>
        <v>36413</v>
      </c>
      <c r="C139" s="23">
        <f>SUM(C140:C153)</f>
        <v>38405</v>
      </c>
      <c r="D139" s="23">
        <f t="shared" ref="D139:D154" si="61">ROUND(C139/B139*100,1)</f>
        <v>105.5</v>
      </c>
      <c r="E139" s="23">
        <f>SUM(E140:E153)</f>
        <v>40694</v>
      </c>
      <c r="F139" s="23">
        <f t="shared" ref="F139" si="62">ROUND(E139/C139*100,1)</f>
        <v>106</v>
      </c>
      <c r="G139" s="23">
        <f>SUM(G140:G153)</f>
        <v>43318</v>
      </c>
      <c r="H139" s="23">
        <f t="shared" ref="H139:L139" si="63">ROUND(G139/E139*100,1)</f>
        <v>106.4</v>
      </c>
      <c r="I139" s="23">
        <f>SUM(I140:I153)</f>
        <v>46230</v>
      </c>
      <c r="J139" s="23">
        <f t="shared" si="63"/>
        <v>106.7</v>
      </c>
      <c r="K139" s="23">
        <f>SUM(K140:K153)</f>
        <v>49506</v>
      </c>
      <c r="L139" s="23">
        <f t="shared" si="63"/>
        <v>107.1</v>
      </c>
    </row>
    <row r="140" spans="1:12" s="14" customFormat="1" ht="15" hidden="1" customHeight="1" x14ac:dyDescent="0.2">
      <c r="A140" s="11" t="s">
        <v>94</v>
      </c>
      <c r="B140" s="70">
        <v>22950</v>
      </c>
      <c r="C140" s="70">
        <v>24200</v>
      </c>
      <c r="D140" s="13">
        <f t="shared" si="61"/>
        <v>105.4</v>
      </c>
      <c r="E140" s="129">
        <v>25650</v>
      </c>
      <c r="F140" s="13">
        <f t="shared" si="48"/>
        <v>106</v>
      </c>
      <c r="G140" s="70">
        <v>27300</v>
      </c>
      <c r="H140" s="13">
        <f t="shared" si="49"/>
        <v>106.4</v>
      </c>
      <c r="I140" s="70">
        <v>29150</v>
      </c>
      <c r="J140" s="13">
        <f t="shared" si="49"/>
        <v>106.8</v>
      </c>
      <c r="K140" s="70">
        <v>31200</v>
      </c>
      <c r="L140" s="13">
        <f t="shared" ref="L140:L153" si="64">ROUND(K140/I140*100,1)</f>
        <v>107</v>
      </c>
    </row>
    <row r="141" spans="1:12" s="14" customFormat="1" ht="15" hidden="1" customHeight="1" x14ac:dyDescent="0.2">
      <c r="A141" s="11" t="s">
        <v>95</v>
      </c>
      <c r="B141" s="70">
        <v>2850</v>
      </c>
      <c r="C141" s="70">
        <v>3000</v>
      </c>
      <c r="D141" s="13">
        <f t="shared" si="61"/>
        <v>105.3</v>
      </c>
      <c r="E141" s="129">
        <v>3180</v>
      </c>
      <c r="F141" s="13">
        <f t="shared" si="48"/>
        <v>106</v>
      </c>
      <c r="G141" s="70">
        <v>3385</v>
      </c>
      <c r="H141" s="13">
        <f t="shared" si="49"/>
        <v>106.4</v>
      </c>
      <c r="I141" s="70">
        <v>3600</v>
      </c>
      <c r="J141" s="13">
        <f t="shared" si="49"/>
        <v>106.4</v>
      </c>
      <c r="K141" s="70">
        <v>3900</v>
      </c>
      <c r="L141" s="13">
        <f t="shared" si="64"/>
        <v>108.3</v>
      </c>
    </row>
    <row r="142" spans="1:12" s="14" customFormat="1" ht="15" hidden="1" customHeight="1" x14ac:dyDescent="0.2">
      <c r="A142" s="11" t="s">
        <v>96</v>
      </c>
      <c r="B142" s="70">
        <v>2552</v>
      </c>
      <c r="C142" s="70">
        <v>2700</v>
      </c>
      <c r="D142" s="13">
        <f t="shared" si="61"/>
        <v>105.8</v>
      </c>
      <c r="E142" s="129">
        <v>2860</v>
      </c>
      <c r="F142" s="13">
        <f t="shared" si="48"/>
        <v>105.9</v>
      </c>
      <c r="G142" s="70">
        <v>3045</v>
      </c>
      <c r="H142" s="13">
        <f t="shared" si="49"/>
        <v>106.5</v>
      </c>
      <c r="I142" s="70">
        <v>3250</v>
      </c>
      <c r="J142" s="13">
        <f t="shared" si="49"/>
        <v>106.7</v>
      </c>
      <c r="K142" s="70">
        <v>3450</v>
      </c>
      <c r="L142" s="13">
        <f t="shared" si="64"/>
        <v>106.2</v>
      </c>
    </row>
    <row r="143" spans="1:12" s="14" customFormat="1" ht="15" hidden="1" customHeight="1" x14ac:dyDescent="0.2">
      <c r="A143" s="11" t="s">
        <v>97</v>
      </c>
      <c r="B143" s="70">
        <v>512</v>
      </c>
      <c r="C143" s="70">
        <v>540</v>
      </c>
      <c r="D143" s="13">
        <f t="shared" si="61"/>
        <v>105.5</v>
      </c>
      <c r="E143" s="129">
        <v>570</v>
      </c>
      <c r="F143" s="13">
        <f t="shared" si="48"/>
        <v>105.6</v>
      </c>
      <c r="G143" s="70">
        <v>607</v>
      </c>
      <c r="H143" s="13">
        <f t="shared" si="49"/>
        <v>106.5</v>
      </c>
      <c r="I143" s="70">
        <v>650</v>
      </c>
      <c r="J143" s="13">
        <f t="shared" si="49"/>
        <v>107.1</v>
      </c>
      <c r="K143" s="70">
        <v>700</v>
      </c>
      <c r="L143" s="13">
        <f t="shared" si="64"/>
        <v>107.7</v>
      </c>
    </row>
    <row r="144" spans="1:12" s="14" customFormat="1" ht="15" hidden="1" customHeight="1" x14ac:dyDescent="0.2">
      <c r="A144" s="11" t="s">
        <v>98</v>
      </c>
      <c r="B144" s="70">
        <v>823</v>
      </c>
      <c r="C144" s="70">
        <v>870</v>
      </c>
      <c r="D144" s="13">
        <f t="shared" si="61"/>
        <v>105.7</v>
      </c>
      <c r="E144" s="129">
        <v>925</v>
      </c>
      <c r="F144" s="13">
        <f t="shared" si="48"/>
        <v>106.3</v>
      </c>
      <c r="G144" s="70">
        <v>985</v>
      </c>
      <c r="H144" s="13">
        <f t="shared" si="49"/>
        <v>106.5</v>
      </c>
      <c r="I144" s="70">
        <v>1052</v>
      </c>
      <c r="J144" s="13">
        <f t="shared" si="49"/>
        <v>106.8</v>
      </c>
      <c r="K144" s="70">
        <v>1130</v>
      </c>
      <c r="L144" s="13">
        <f t="shared" si="64"/>
        <v>107.4</v>
      </c>
    </row>
    <row r="145" spans="1:12" s="14" customFormat="1" ht="15" hidden="1" customHeight="1" x14ac:dyDescent="0.2">
      <c r="A145" s="11" t="s">
        <v>99</v>
      </c>
      <c r="B145" s="70">
        <v>1418</v>
      </c>
      <c r="C145" s="70">
        <v>1500</v>
      </c>
      <c r="D145" s="13">
        <f t="shared" si="61"/>
        <v>105.8</v>
      </c>
      <c r="E145" s="129">
        <v>1590</v>
      </c>
      <c r="F145" s="13">
        <f t="shared" si="48"/>
        <v>106</v>
      </c>
      <c r="G145" s="70">
        <v>1695</v>
      </c>
      <c r="H145" s="13">
        <f t="shared" si="49"/>
        <v>106.6</v>
      </c>
      <c r="I145" s="70">
        <v>1810</v>
      </c>
      <c r="J145" s="13">
        <f t="shared" si="49"/>
        <v>106.8</v>
      </c>
      <c r="K145" s="70">
        <v>1936</v>
      </c>
      <c r="L145" s="13">
        <f t="shared" si="64"/>
        <v>107</v>
      </c>
    </row>
    <row r="146" spans="1:12" s="14" customFormat="1" ht="15" hidden="1" customHeight="1" x14ac:dyDescent="0.2">
      <c r="A146" s="11" t="s">
        <v>100</v>
      </c>
      <c r="B146" s="70">
        <v>530</v>
      </c>
      <c r="C146" s="70">
        <v>560</v>
      </c>
      <c r="D146" s="13">
        <f t="shared" si="61"/>
        <v>105.7</v>
      </c>
      <c r="E146" s="129">
        <v>594</v>
      </c>
      <c r="F146" s="13">
        <f t="shared" si="48"/>
        <v>106.1</v>
      </c>
      <c r="G146" s="70">
        <v>632</v>
      </c>
      <c r="H146" s="13">
        <f t="shared" si="49"/>
        <v>106.4</v>
      </c>
      <c r="I146" s="70">
        <v>674</v>
      </c>
      <c r="J146" s="13">
        <f t="shared" si="49"/>
        <v>106.6</v>
      </c>
      <c r="K146" s="70">
        <v>721</v>
      </c>
      <c r="L146" s="13">
        <f t="shared" si="64"/>
        <v>107</v>
      </c>
    </row>
    <row r="147" spans="1:12" s="14" customFormat="1" ht="15" hidden="1" customHeight="1" x14ac:dyDescent="0.2">
      <c r="A147" s="11" t="s">
        <v>101</v>
      </c>
      <c r="B147" s="70">
        <v>888</v>
      </c>
      <c r="C147" s="70">
        <v>935</v>
      </c>
      <c r="D147" s="13">
        <f t="shared" si="61"/>
        <v>105.3</v>
      </c>
      <c r="E147" s="129">
        <v>988</v>
      </c>
      <c r="F147" s="13">
        <f t="shared" si="48"/>
        <v>105.7</v>
      </c>
      <c r="G147" s="70">
        <v>1052</v>
      </c>
      <c r="H147" s="13">
        <f t="shared" si="49"/>
        <v>106.5</v>
      </c>
      <c r="I147" s="70">
        <v>1122</v>
      </c>
      <c r="J147" s="13">
        <f t="shared" si="49"/>
        <v>106.7</v>
      </c>
      <c r="K147" s="70">
        <v>1200</v>
      </c>
      <c r="L147" s="13">
        <f t="shared" si="64"/>
        <v>107</v>
      </c>
    </row>
    <row r="148" spans="1:12" s="14" customFormat="1" ht="15" hidden="1" customHeight="1" x14ac:dyDescent="0.2">
      <c r="A148" s="11" t="s">
        <v>103</v>
      </c>
      <c r="B148" s="70">
        <v>488</v>
      </c>
      <c r="C148" s="70">
        <v>515</v>
      </c>
      <c r="D148" s="13">
        <f>ROUND(C148/B148*100,1)</f>
        <v>105.5</v>
      </c>
      <c r="E148" s="129">
        <v>545</v>
      </c>
      <c r="F148" s="13">
        <f>ROUND(E148/C148*100,1)</f>
        <v>105.8</v>
      </c>
      <c r="G148" s="70">
        <v>580</v>
      </c>
      <c r="H148" s="13">
        <f>ROUND(G148/E148*100,1)</f>
        <v>106.4</v>
      </c>
      <c r="I148" s="70">
        <v>618</v>
      </c>
      <c r="J148" s="13">
        <f>ROUND(I148/G148*100,1)</f>
        <v>106.6</v>
      </c>
      <c r="K148" s="70">
        <v>665</v>
      </c>
      <c r="L148" s="13">
        <f>ROUND(K148/I148*100,1)</f>
        <v>107.6</v>
      </c>
    </row>
    <row r="149" spans="1:12" s="14" customFormat="1" ht="15" hidden="1" customHeight="1" x14ac:dyDescent="0.2">
      <c r="A149" s="11" t="s">
        <v>102</v>
      </c>
      <c r="B149" s="70">
        <v>647</v>
      </c>
      <c r="C149" s="70">
        <v>680</v>
      </c>
      <c r="D149" s="13">
        <f>ROUND(C149/B149*100,1)</f>
        <v>105.1</v>
      </c>
      <c r="E149" s="129">
        <v>720</v>
      </c>
      <c r="F149" s="13">
        <f>ROUND(E149/C149*100,1)</f>
        <v>105.9</v>
      </c>
      <c r="G149" s="70">
        <v>766</v>
      </c>
      <c r="H149" s="13">
        <f>ROUND(G149/E149*100,1)</f>
        <v>106.4</v>
      </c>
      <c r="I149" s="70">
        <v>816</v>
      </c>
      <c r="J149" s="13">
        <f>ROUND(I149/G149*100,1)</f>
        <v>106.5</v>
      </c>
      <c r="K149" s="70">
        <v>874</v>
      </c>
      <c r="L149" s="13">
        <f>ROUND(K149/I149*100,1)</f>
        <v>107.1</v>
      </c>
    </row>
    <row r="150" spans="1:12" s="14" customFormat="1" ht="15" hidden="1" customHeight="1" x14ac:dyDescent="0.2">
      <c r="A150" s="11" t="s">
        <v>104</v>
      </c>
      <c r="B150" s="70">
        <v>505</v>
      </c>
      <c r="C150" s="70">
        <v>530</v>
      </c>
      <c r="D150" s="13">
        <f t="shared" si="61"/>
        <v>105</v>
      </c>
      <c r="E150" s="129">
        <v>560</v>
      </c>
      <c r="F150" s="13">
        <f t="shared" si="48"/>
        <v>105.7</v>
      </c>
      <c r="G150" s="70">
        <v>596</v>
      </c>
      <c r="H150" s="13">
        <f t="shared" si="49"/>
        <v>106.4</v>
      </c>
      <c r="I150" s="70">
        <v>635</v>
      </c>
      <c r="J150" s="13">
        <f t="shared" si="49"/>
        <v>106.5</v>
      </c>
      <c r="K150" s="70">
        <v>679</v>
      </c>
      <c r="L150" s="13">
        <f t="shared" si="64"/>
        <v>106.9</v>
      </c>
    </row>
    <row r="151" spans="1:12" s="14" customFormat="1" ht="15" hidden="1" customHeight="1" x14ac:dyDescent="0.2">
      <c r="A151" s="11" t="s">
        <v>105</v>
      </c>
      <c r="B151" s="70">
        <v>726</v>
      </c>
      <c r="C151" s="70">
        <v>770</v>
      </c>
      <c r="D151" s="13">
        <f t="shared" si="61"/>
        <v>106.1</v>
      </c>
      <c r="E151" s="129">
        <v>816</v>
      </c>
      <c r="F151" s="13">
        <f t="shared" si="48"/>
        <v>106</v>
      </c>
      <c r="G151" s="70">
        <v>869</v>
      </c>
      <c r="H151" s="13">
        <f t="shared" si="49"/>
        <v>106.5</v>
      </c>
      <c r="I151" s="70">
        <v>927</v>
      </c>
      <c r="J151" s="13">
        <f t="shared" si="49"/>
        <v>106.7</v>
      </c>
      <c r="K151" s="70">
        <v>991</v>
      </c>
      <c r="L151" s="13">
        <f t="shared" si="64"/>
        <v>106.9</v>
      </c>
    </row>
    <row r="152" spans="1:12" s="14" customFormat="1" ht="15" hidden="1" customHeight="1" x14ac:dyDescent="0.2">
      <c r="A152" s="11" t="s">
        <v>106</v>
      </c>
      <c r="B152" s="70">
        <v>874</v>
      </c>
      <c r="C152" s="70">
        <v>920</v>
      </c>
      <c r="D152" s="13">
        <f t="shared" si="61"/>
        <v>105.3</v>
      </c>
      <c r="E152" s="129">
        <v>973</v>
      </c>
      <c r="F152" s="13">
        <f>ROUND(E152/C152*100,1)</f>
        <v>105.8</v>
      </c>
      <c r="G152" s="70">
        <v>1035</v>
      </c>
      <c r="H152" s="13">
        <f t="shared" si="49"/>
        <v>106.4</v>
      </c>
      <c r="I152" s="70">
        <v>1103</v>
      </c>
      <c r="J152" s="13">
        <f t="shared" si="49"/>
        <v>106.6</v>
      </c>
      <c r="K152" s="70">
        <v>1180</v>
      </c>
      <c r="L152" s="13">
        <f t="shared" si="64"/>
        <v>107</v>
      </c>
    </row>
    <row r="153" spans="1:12" s="14" customFormat="1" ht="15" hidden="1" customHeight="1" x14ac:dyDescent="0.2">
      <c r="A153" s="11" t="s">
        <v>107</v>
      </c>
      <c r="B153" s="70">
        <v>650</v>
      </c>
      <c r="C153" s="70">
        <v>685</v>
      </c>
      <c r="D153" s="13">
        <f t="shared" si="61"/>
        <v>105.4</v>
      </c>
      <c r="E153" s="129">
        <v>723</v>
      </c>
      <c r="F153" s="13">
        <f t="shared" si="48"/>
        <v>105.5</v>
      </c>
      <c r="G153" s="70">
        <v>771</v>
      </c>
      <c r="H153" s="13">
        <f t="shared" si="49"/>
        <v>106.6</v>
      </c>
      <c r="I153" s="70">
        <v>823</v>
      </c>
      <c r="J153" s="13">
        <f t="shared" si="49"/>
        <v>106.7</v>
      </c>
      <c r="K153" s="70">
        <v>880</v>
      </c>
      <c r="L153" s="13">
        <f t="shared" si="64"/>
        <v>106.9</v>
      </c>
    </row>
    <row r="154" spans="1:12" ht="24.9" hidden="1" customHeight="1" x14ac:dyDescent="0.25">
      <c r="A154" s="21" t="s">
        <v>48</v>
      </c>
      <c r="B154" s="24">
        <f>ROUND(B156+B183+B209,1)</f>
        <v>532085</v>
      </c>
      <c r="C154" s="24">
        <f>ROUND(C156+C183+C209,1)</f>
        <v>600169</v>
      </c>
      <c r="D154" s="22">
        <f t="shared" si="61"/>
        <v>112.8</v>
      </c>
      <c r="E154" s="24">
        <f>ROUND(E156+E183+E209,1)</f>
        <v>672086</v>
      </c>
      <c r="F154" s="22">
        <f t="shared" si="48"/>
        <v>112</v>
      </c>
      <c r="G154" s="24">
        <f>ROUND(G156+G183+G209,1)</f>
        <v>700635</v>
      </c>
      <c r="H154" s="22">
        <f t="shared" si="49"/>
        <v>104.2</v>
      </c>
      <c r="I154" s="24">
        <f>ROUND(I156+I183+I209,1)</f>
        <v>751110.2</v>
      </c>
      <c r="J154" s="22">
        <f t="shared" si="49"/>
        <v>107.2</v>
      </c>
      <c r="K154" s="24">
        <f>ROUND(K156+K183+K209,1)</f>
        <v>808355</v>
      </c>
      <c r="L154" s="22">
        <f>K154/I154*100</f>
        <v>107.62135835726903</v>
      </c>
    </row>
    <row r="155" spans="1:12" s="30" customFormat="1" ht="16.5" hidden="1" customHeight="1" x14ac:dyDescent="0.2">
      <c r="A155" s="29" t="s">
        <v>5</v>
      </c>
      <c r="B155" s="57"/>
      <c r="C155" s="57"/>
      <c r="D155" s="58"/>
      <c r="E155" s="57"/>
      <c r="F155" s="58"/>
      <c r="G155" s="57"/>
      <c r="H155" s="58"/>
      <c r="I155" s="58"/>
      <c r="J155" s="58"/>
      <c r="K155" s="57"/>
      <c r="L155" s="58"/>
    </row>
    <row r="156" spans="1:12" s="30" customFormat="1" ht="17.25" hidden="1" customHeight="1" x14ac:dyDescent="0.25">
      <c r="A156" s="59" t="s">
        <v>49</v>
      </c>
      <c r="B156" s="77">
        <f>SUM(B157:B182)</f>
        <v>246095</v>
      </c>
      <c r="C156" s="77">
        <f>SUM(C157:C182)</f>
        <v>294141</v>
      </c>
      <c r="D156" s="13">
        <f t="shared" ref="D156:D181" si="65">ROUND(C156/B156*100,1)</f>
        <v>119.5</v>
      </c>
      <c r="E156" s="131">
        <f>SUM(E157:E182)</f>
        <v>338264</v>
      </c>
      <c r="F156" s="13">
        <f t="shared" si="48"/>
        <v>115</v>
      </c>
      <c r="G156" s="77">
        <f>SUM(G157:G182)</f>
        <v>351549</v>
      </c>
      <c r="H156" s="13">
        <f t="shared" si="49"/>
        <v>103.9</v>
      </c>
      <c r="I156" s="77">
        <f>SUM(I157:I182)</f>
        <v>367402.2</v>
      </c>
      <c r="J156" s="13">
        <f t="shared" si="49"/>
        <v>104.5</v>
      </c>
      <c r="K156" s="77">
        <f>SUM(K157:K182)</f>
        <v>385357</v>
      </c>
      <c r="L156" s="13">
        <f t="shared" ref="L156" si="66">ROUND(K156/I156*100,1)</f>
        <v>104.9</v>
      </c>
    </row>
    <row r="157" spans="1:12" s="30" customFormat="1" ht="17.25" hidden="1" customHeight="1" x14ac:dyDescent="0.2">
      <c r="A157" s="44" t="s">
        <v>108</v>
      </c>
      <c r="B157" s="70">
        <v>40000</v>
      </c>
      <c r="C157" s="70">
        <v>47200</v>
      </c>
      <c r="D157" s="13">
        <f t="shared" si="65"/>
        <v>118</v>
      </c>
      <c r="E157" s="129">
        <v>52000</v>
      </c>
      <c r="F157" s="13">
        <f t="shared" si="48"/>
        <v>110.2</v>
      </c>
      <c r="G157" s="70">
        <v>54000</v>
      </c>
      <c r="H157" s="13">
        <f t="shared" si="49"/>
        <v>103.8</v>
      </c>
      <c r="I157" s="70">
        <v>56500</v>
      </c>
      <c r="J157" s="13">
        <f t="shared" si="49"/>
        <v>104.6</v>
      </c>
      <c r="K157" s="70">
        <v>59300</v>
      </c>
      <c r="L157" s="13">
        <f t="shared" ref="L157:L181" si="67">ROUND(K157/I157*100,1)</f>
        <v>105</v>
      </c>
    </row>
    <row r="158" spans="1:12" s="30" customFormat="1" ht="17.25" hidden="1" customHeight="1" x14ac:dyDescent="0.2">
      <c r="A158" s="44" t="s">
        <v>9</v>
      </c>
      <c r="B158" s="70">
        <v>36500</v>
      </c>
      <c r="C158" s="70">
        <v>43000</v>
      </c>
      <c r="D158" s="13">
        <f t="shared" si="65"/>
        <v>117.8</v>
      </c>
      <c r="E158" s="129">
        <v>48000</v>
      </c>
      <c r="F158" s="13">
        <f t="shared" si="48"/>
        <v>111.6</v>
      </c>
      <c r="G158" s="70">
        <v>50000</v>
      </c>
      <c r="H158" s="13">
        <f t="shared" si="49"/>
        <v>104.2</v>
      </c>
      <c r="I158" s="70">
        <v>52200</v>
      </c>
      <c r="J158" s="13">
        <f t="shared" si="49"/>
        <v>104.4</v>
      </c>
      <c r="K158" s="70">
        <v>54800</v>
      </c>
      <c r="L158" s="13">
        <f t="shared" si="67"/>
        <v>105</v>
      </c>
    </row>
    <row r="159" spans="1:12" s="30" customFormat="1" ht="17.25" hidden="1" customHeight="1" x14ac:dyDescent="0.2">
      <c r="A159" s="44" t="s">
        <v>109</v>
      </c>
      <c r="B159" s="70">
        <v>22115</v>
      </c>
      <c r="C159" s="70">
        <v>26250</v>
      </c>
      <c r="D159" s="13">
        <f t="shared" si="65"/>
        <v>118.7</v>
      </c>
      <c r="E159" s="129">
        <v>29000</v>
      </c>
      <c r="F159" s="13">
        <f t="shared" si="48"/>
        <v>110.5</v>
      </c>
      <c r="G159" s="70">
        <v>30200</v>
      </c>
      <c r="H159" s="13">
        <f t="shared" si="49"/>
        <v>104.1</v>
      </c>
      <c r="I159" s="70">
        <v>31600</v>
      </c>
      <c r="J159" s="13">
        <f t="shared" si="49"/>
        <v>104.6</v>
      </c>
      <c r="K159" s="70">
        <v>33100</v>
      </c>
      <c r="L159" s="13">
        <f t="shared" si="67"/>
        <v>104.7</v>
      </c>
    </row>
    <row r="160" spans="1:12" s="30" customFormat="1" ht="17.25" hidden="1" customHeight="1" x14ac:dyDescent="0.2">
      <c r="A160" s="44" t="s">
        <v>9</v>
      </c>
      <c r="B160" s="70">
        <v>14100</v>
      </c>
      <c r="C160" s="70">
        <v>16850</v>
      </c>
      <c r="D160" s="13">
        <f t="shared" si="65"/>
        <v>119.5</v>
      </c>
      <c r="E160" s="129">
        <v>18900</v>
      </c>
      <c r="F160" s="13">
        <f t="shared" si="48"/>
        <v>112.2</v>
      </c>
      <c r="G160" s="70">
        <v>19600</v>
      </c>
      <c r="H160" s="13">
        <f t="shared" si="49"/>
        <v>103.7</v>
      </c>
      <c r="I160" s="70">
        <v>20500</v>
      </c>
      <c r="J160" s="13">
        <f t="shared" si="49"/>
        <v>104.6</v>
      </c>
      <c r="K160" s="70">
        <v>21500</v>
      </c>
      <c r="L160" s="13">
        <f t="shared" si="67"/>
        <v>104.9</v>
      </c>
    </row>
    <row r="161" spans="1:12" s="30" customFormat="1" ht="17.25" hidden="1" customHeight="1" x14ac:dyDescent="0.2">
      <c r="A161" s="44" t="s">
        <v>110</v>
      </c>
      <c r="B161" s="70">
        <v>7050</v>
      </c>
      <c r="C161" s="70">
        <v>8250</v>
      </c>
      <c r="D161" s="13">
        <f t="shared" si="65"/>
        <v>117</v>
      </c>
      <c r="E161" s="129">
        <v>9770</v>
      </c>
      <c r="F161" s="13">
        <f t="shared" si="48"/>
        <v>118.4</v>
      </c>
      <c r="G161" s="70">
        <v>10180</v>
      </c>
      <c r="H161" s="13">
        <f t="shared" si="49"/>
        <v>104.2</v>
      </c>
      <c r="I161" s="70">
        <v>10610</v>
      </c>
      <c r="J161" s="13">
        <f t="shared" si="49"/>
        <v>104.2</v>
      </c>
      <c r="K161" s="70">
        <v>11100</v>
      </c>
      <c r="L161" s="13">
        <f t="shared" si="67"/>
        <v>104.6</v>
      </c>
    </row>
    <row r="162" spans="1:12" s="30" customFormat="1" ht="17.25" hidden="1" customHeight="1" x14ac:dyDescent="0.2">
      <c r="A162" s="44" t="s">
        <v>111</v>
      </c>
      <c r="B162" s="70">
        <v>9405</v>
      </c>
      <c r="C162" s="70">
        <v>11240</v>
      </c>
      <c r="D162" s="13">
        <f t="shared" si="65"/>
        <v>119.5</v>
      </c>
      <c r="E162" s="129">
        <v>13400</v>
      </c>
      <c r="F162" s="13">
        <f t="shared" si="48"/>
        <v>119.2</v>
      </c>
      <c r="G162" s="70">
        <v>13960</v>
      </c>
      <c r="H162" s="13">
        <f t="shared" si="49"/>
        <v>104.2</v>
      </c>
      <c r="I162" s="70">
        <v>14600</v>
      </c>
      <c r="J162" s="13">
        <f t="shared" si="49"/>
        <v>104.6</v>
      </c>
      <c r="K162" s="70">
        <v>15300</v>
      </c>
      <c r="L162" s="13">
        <f t="shared" si="67"/>
        <v>104.8</v>
      </c>
    </row>
    <row r="163" spans="1:12" s="30" customFormat="1" ht="17.25" hidden="1" customHeight="1" x14ac:dyDescent="0.2">
      <c r="A163" s="44" t="s">
        <v>9</v>
      </c>
      <c r="B163" s="70">
        <v>5965</v>
      </c>
      <c r="C163" s="70">
        <v>7200</v>
      </c>
      <c r="D163" s="13">
        <f t="shared" si="65"/>
        <v>120.7</v>
      </c>
      <c r="E163" s="129">
        <v>8530</v>
      </c>
      <c r="F163" s="13">
        <f t="shared" si="48"/>
        <v>118.5</v>
      </c>
      <c r="G163" s="70">
        <v>8800</v>
      </c>
      <c r="H163" s="13">
        <f t="shared" si="49"/>
        <v>103.2</v>
      </c>
      <c r="I163" s="70">
        <v>9200</v>
      </c>
      <c r="J163" s="13">
        <f t="shared" si="49"/>
        <v>104.5</v>
      </c>
      <c r="K163" s="70">
        <v>9600</v>
      </c>
      <c r="L163" s="13">
        <f t="shared" si="67"/>
        <v>104.3</v>
      </c>
    </row>
    <row r="164" spans="1:12" s="14" customFormat="1" ht="15" hidden="1" customHeight="1" x14ac:dyDescent="0.2">
      <c r="A164" s="44" t="s">
        <v>112</v>
      </c>
      <c r="B164" s="70">
        <v>8405</v>
      </c>
      <c r="C164" s="70">
        <v>10210</v>
      </c>
      <c r="D164" s="13">
        <f t="shared" si="65"/>
        <v>121.5</v>
      </c>
      <c r="E164" s="129">
        <v>12100</v>
      </c>
      <c r="F164" s="13">
        <f t="shared" si="48"/>
        <v>118.5</v>
      </c>
      <c r="G164" s="70">
        <v>12600</v>
      </c>
      <c r="H164" s="13">
        <f t="shared" si="49"/>
        <v>104.1</v>
      </c>
      <c r="I164" s="70">
        <v>13200</v>
      </c>
      <c r="J164" s="13">
        <f t="shared" si="49"/>
        <v>104.8</v>
      </c>
      <c r="K164" s="70">
        <v>13860</v>
      </c>
      <c r="L164" s="13">
        <f t="shared" si="67"/>
        <v>105</v>
      </c>
    </row>
    <row r="165" spans="1:12" s="14" customFormat="1" ht="15" hidden="1" customHeight="1" x14ac:dyDescent="0.2">
      <c r="A165" s="44" t="s">
        <v>113</v>
      </c>
      <c r="B165" s="70">
        <v>13390</v>
      </c>
      <c r="C165" s="70">
        <v>16150</v>
      </c>
      <c r="D165" s="13">
        <f t="shared" si="65"/>
        <v>120.6</v>
      </c>
      <c r="E165" s="129">
        <v>19150</v>
      </c>
      <c r="F165" s="13">
        <f t="shared" si="48"/>
        <v>118.6</v>
      </c>
      <c r="G165" s="70">
        <v>19950</v>
      </c>
      <c r="H165" s="13">
        <f t="shared" si="49"/>
        <v>104.2</v>
      </c>
      <c r="I165" s="70">
        <v>20900</v>
      </c>
      <c r="J165" s="13">
        <f t="shared" si="49"/>
        <v>104.8</v>
      </c>
      <c r="K165" s="70">
        <v>21940</v>
      </c>
      <c r="L165" s="13">
        <f t="shared" si="67"/>
        <v>105</v>
      </c>
    </row>
    <row r="166" spans="1:12" s="14" customFormat="1" ht="15" hidden="1" customHeight="1" x14ac:dyDescent="0.2">
      <c r="A166" s="44" t="s">
        <v>9</v>
      </c>
      <c r="B166" s="70">
        <v>7100</v>
      </c>
      <c r="C166" s="70">
        <v>8530</v>
      </c>
      <c r="D166" s="13">
        <f t="shared" si="65"/>
        <v>120.1</v>
      </c>
      <c r="E166" s="129">
        <v>10100</v>
      </c>
      <c r="F166" s="13">
        <f t="shared" si="48"/>
        <v>118.4</v>
      </c>
      <c r="G166" s="70">
        <v>10524</v>
      </c>
      <c r="H166" s="13">
        <f t="shared" si="49"/>
        <v>104.2</v>
      </c>
      <c r="I166" s="70">
        <v>11000</v>
      </c>
      <c r="J166" s="13">
        <f t="shared" si="49"/>
        <v>104.5</v>
      </c>
      <c r="K166" s="70">
        <v>11550</v>
      </c>
      <c r="L166" s="13">
        <f t="shared" si="67"/>
        <v>105</v>
      </c>
    </row>
    <row r="167" spans="1:12" s="14" customFormat="1" ht="15" hidden="1" customHeight="1" x14ac:dyDescent="0.2">
      <c r="A167" s="44" t="s">
        <v>114</v>
      </c>
      <c r="B167" s="70">
        <v>5650</v>
      </c>
      <c r="C167" s="70">
        <v>6840</v>
      </c>
      <c r="D167" s="13">
        <f t="shared" si="65"/>
        <v>121.1</v>
      </c>
      <c r="E167" s="129">
        <v>8100</v>
      </c>
      <c r="F167" s="13">
        <f t="shared" si="48"/>
        <v>118.4</v>
      </c>
      <c r="G167" s="70">
        <v>8440</v>
      </c>
      <c r="H167" s="13">
        <f t="shared" si="49"/>
        <v>104.2</v>
      </c>
      <c r="I167" s="70">
        <v>8800</v>
      </c>
      <c r="J167" s="13">
        <f t="shared" si="49"/>
        <v>104.3</v>
      </c>
      <c r="K167" s="70">
        <v>9240</v>
      </c>
      <c r="L167" s="13">
        <f t="shared" si="67"/>
        <v>105</v>
      </c>
    </row>
    <row r="168" spans="1:12" s="14" customFormat="1" ht="15" hidden="1" customHeight="1" x14ac:dyDescent="0.2">
      <c r="A168" s="44" t="s">
        <v>9</v>
      </c>
      <c r="B168" s="70">
        <v>925</v>
      </c>
      <c r="C168" s="70">
        <v>1090</v>
      </c>
      <c r="D168" s="13">
        <f t="shared" si="65"/>
        <v>117.8</v>
      </c>
      <c r="E168" s="129">
        <v>1290</v>
      </c>
      <c r="F168" s="13">
        <f t="shared" si="48"/>
        <v>118.3</v>
      </c>
      <c r="G168" s="70">
        <v>1340</v>
      </c>
      <c r="H168" s="13">
        <f t="shared" si="49"/>
        <v>103.9</v>
      </c>
      <c r="I168" s="70">
        <v>1400</v>
      </c>
      <c r="J168" s="13">
        <f t="shared" si="49"/>
        <v>104.5</v>
      </c>
      <c r="K168" s="70">
        <v>1470</v>
      </c>
      <c r="L168" s="13">
        <f t="shared" si="67"/>
        <v>105</v>
      </c>
    </row>
    <row r="169" spans="1:12" s="14" customFormat="1" ht="15" hidden="1" customHeight="1" x14ac:dyDescent="0.2">
      <c r="A169" s="44" t="s">
        <v>115</v>
      </c>
      <c r="B169" s="70">
        <v>8690</v>
      </c>
      <c r="C169" s="70">
        <v>10630</v>
      </c>
      <c r="D169" s="13">
        <f t="shared" si="65"/>
        <v>122.3</v>
      </c>
      <c r="E169" s="129">
        <v>12580</v>
      </c>
      <c r="F169" s="13">
        <f t="shared" si="48"/>
        <v>118.3</v>
      </c>
      <c r="G169" s="70">
        <v>13100</v>
      </c>
      <c r="H169" s="13">
        <f t="shared" si="49"/>
        <v>104.1</v>
      </c>
      <c r="I169" s="70">
        <v>13700</v>
      </c>
      <c r="J169" s="13">
        <f t="shared" si="49"/>
        <v>104.6</v>
      </c>
      <c r="K169" s="70">
        <v>14385</v>
      </c>
      <c r="L169" s="13">
        <f t="shared" si="67"/>
        <v>105</v>
      </c>
    </row>
    <row r="170" spans="1:12" s="14" customFormat="1" ht="15" hidden="1" customHeight="1" x14ac:dyDescent="0.2">
      <c r="A170" s="44" t="s">
        <v>9</v>
      </c>
      <c r="B170" s="70">
        <v>1782</v>
      </c>
      <c r="C170" s="70">
        <v>2170</v>
      </c>
      <c r="D170" s="13">
        <f t="shared" si="65"/>
        <v>121.8</v>
      </c>
      <c r="E170" s="129">
        <v>2572</v>
      </c>
      <c r="F170" s="13">
        <f t="shared" si="48"/>
        <v>118.5</v>
      </c>
      <c r="G170" s="70">
        <v>2680</v>
      </c>
      <c r="H170" s="13">
        <f t="shared" si="49"/>
        <v>104.2</v>
      </c>
      <c r="I170" s="70">
        <v>2800</v>
      </c>
      <c r="J170" s="13">
        <f t="shared" si="49"/>
        <v>104.5</v>
      </c>
      <c r="K170" s="70">
        <v>2940</v>
      </c>
      <c r="L170" s="13">
        <f t="shared" si="67"/>
        <v>105</v>
      </c>
    </row>
    <row r="171" spans="1:12" s="14" customFormat="1" ht="15" hidden="1" customHeight="1" x14ac:dyDescent="0.2">
      <c r="A171" s="44" t="s">
        <v>121</v>
      </c>
      <c r="B171" s="70">
        <v>9250</v>
      </c>
      <c r="C171" s="70">
        <v>11210</v>
      </c>
      <c r="D171" s="13">
        <f t="shared" si="65"/>
        <v>121.2</v>
      </c>
      <c r="E171" s="129">
        <v>13300</v>
      </c>
      <c r="F171" s="13">
        <f t="shared" si="48"/>
        <v>118.6</v>
      </c>
      <c r="G171" s="70">
        <v>13800</v>
      </c>
      <c r="H171" s="13">
        <f t="shared" si="49"/>
        <v>103.8</v>
      </c>
      <c r="I171" s="70">
        <v>14400</v>
      </c>
      <c r="J171" s="13">
        <f t="shared" si="49"/>
        <v>104.3</v>
      </c>
      <c r="K171" s="70">
        <v>15120</v>
      </c>
      <c r="L171" s="13">
        <f t="shared" si="67"/>
        <v>105</v>
      </c>
    </row>
    <row r="172" spans="1:12" s="14" customFormat="1" ht="15" hidden="1" customHeight="1" x14ac:dyDescent="0.2">
      <c r="A172" s="44" t="s">
        <v>116</v>
      </c>
      <c r="B172" s="70">
        <v>10290</v>
      </c>
      <c r="C172" s="70">
        <v>12430</v>
      </c>
      <c r="D172" s="13">
        <f t="shared" si="65"/>
        <v>120.8</v>
      </c>
      <c r="E172" s="129">
        <v>14500</v>
      </c>
      <c r="F172" s="13">
        <f t="shared" si="48"/>
        <v>116.7</v>
      </c>
      <c r="G172" s="70">
        <v>15000</v>
      </c>
      <c r="H172" s="13">
        <f t="shared" si="49"/>
        <v>103.4</v>
      </c>
      <c r="I172" s="70">
        <v>15700</v>
      </c>
      <c r="J172" s="13">
        <f t="shared" si="49"/>
        <v>104.7</v>
      </c>
      <c r="K172" s="70">
        <v>16400</v>
      </c>
      <c r="L172" s="13">
        <f t="shared" si="67"/>
        <v>104.5</v>
      </c>
    </row>
    <row r="173" spans="1:12" s="14" customFormat="1" ht="15" hidden="1" customHeight="1" x14ac:dyDescent="0.2">
      <c r="A173" s="44" t="s">
        <v>9</v>
      </c>
      <c r="B173" s="70">
        <v>1830</v>
      </c>
      <c r="C173" s="70">
        <v>2190</v>
      </c>
      <c r="D173" s="13">
        <f t="shared" si="65"/>
        <v>119.7</v>
      </c>
      <c r="E173" s="129">
        <v>2592</v>
      </c>
      <c r="F173" s="13">
        <f t="shared" si="48"/>
        <v>118.4</v>
      </c>
      <c r="G173" s="70">
        <v>2700</v>
      </c>
      <c r="H173" s="13">
        <f t="shared" si="49"/>
        <v>104.2</v>
      </c>
      <c r="I173" s="70">
        <v>2800</v>
      </c>
      <c r="J173" s="13">
        <f t="shared" si="49"/>
        <v>103.7</v>
      </c>
      <c r="K173" s="70">
        <v>2940</v>
      </c>
      <c r="L173" s="13">
        <f t="shared" si="67"/>
        <v>105</v>
      </c>
    </row>
    <row r="174" spans="1:12" s="14" customFormat="1" ht="15" hidden="1" customHeight="1" x14ac:dyDescent="0.2">
      <c r="A174" s="44" t="s">
        <v>117</v>
      </c>
      <c r="B174" s="70">
        <v>9250</v>
      </c>
      <c r="C174" s="70">
        <v>11180</v>
      </c>
      <c r="D174" s="13">
        <f t="shared" si="65"/>
        <v>120.9</v>
      </c>
      <c r="E174" s="129">
        <v>13200</v>
      </c>
      <c r="F174" s="13">
        <f t="shared" si="48"/>
        <v>118.1</v>
      </c>
      <c r="G174" s="70">
        <v>13700</v>
      </c>
      <c r="H174" s="13">
        <f t="shared" si="49"/>
        <v>103.8</v>
      </c>
      <c r="I174" s="70">
        <v>14300</v>
      </c>
      <c r="J174" s="13">
        <f t="shared" si="49"/>
        <v>104.4</v>
      </c>
      <c r="K174" s="70">
        <v>15050</v>
      </c>
      <c r="L174" s="13">
        <f t="shared" si="67"/>
        <v>105.2</v>
      </c>
    </row>
    <row r="175" spans="1:12" s="14" customFormat="1" ht="15" hidden="1" customHeight="1" x14ac:dyDescent="0.2">
      <c r="A175" s="44" t="s">
        <v>9</v>
      </c>
      <c r="B175" s="70">
        <v>700</v>
      </c>
      <c r="C175" s="70">
        <v>841</v>
      </c>
      <c r="D175" s="13">
        <f t="shared" si="65"/>
        <v>120.1</v>
      </c>
      <c r="E175" s="129">
        <v>990</v>
      </c>
      <c r="F175" s="13">
        <f t="shared" si="48"/>
        <v>117.7</v>
      </c>
      <c r="G175" s="70">
        <v>1030</v>
      </c>
      <c r="H175" s="13">
        <f t="shared" si="49"/>
        <v>104</v>
      </c>
      <c r="I175" s="70">
        <v>1072.2</v>
      </c>
      <c r="J175" s="13">
        <f t="shared" si="49"/>
        <v>104.1</v>
      </c>
      <c r="K175" s="70">
        <v>1120</v>
      </c>
      <c r="L175" s="13">
        <f t="shared" si="67"/>
        <v>104.5</v>
      </c>
    </row>
    <row r="176" spans="1:12" s="14" customFormat="1" ht="15" hidden="1" customHeight="1" x14ac:dyDescent="0.2">
      <c r="A176" s="44" t="s">
        <v>118</v>
      </c>
      <c r="B176" s="70">
        <v>9575</v>
      </c>
      <c r="C176" s="70">
        <v>11450</v>
      </c>
      <c r="D176" s="13">
        <f t="shared" si="65"/>
        <v>119.6</v>
      </c>
      <c r="E176" s="129">
        <v>13520</v>
      </c>
      <c r="F176" s="13">
        <f t="shared" si="48"/>
        <v>118.1</v>
      </c>
      <c r="G176" s="70">
        <v>14000</v>
      </c>
      <c r="H176" s="13">
        <f t="shared" si="49"/>
        <v>103.6</v>
      </c>
      <c r="I176" s="70">
        <v>14600</v>
      </c>
      <c r="J176" s="13">
        <f t="shared" si="49"/>
        <v>104.3</v>
      </c>
      <c r="K176" s="70">
        <v>15300</v>
      </c>
      <c r="L176" s="13">
        <f t="shared" si="67"/>
        <v>104.8</v>
      </c>
    </row>
    <row r="177" spans="1:12" s="14" customFormat="1" ht="15" hidden="1" customHeight="1" x14ac:dyDescent="0.2">
      <c r="A177" s="44" t="s">
        <v>9</v>
      </c>
      <c r="B177" s="70">
        <v>3740</v>
      </c>
      <c r="C177" s="70">
        <v>4570</v>
      </c>
      <c r="D177" s="13">
        <f t="shared" si="65"/>
        <v>122.2</v>
      </c>
      <c r="E177" s="129">
        <v>5395</v>
      </c>
      <c r="F177" s="13">
        <f t="shared" si="48"/>
        <v>118.1</v>
      </c>
      <c r="G177" s="70">
        <v>5580</v>
      </c>
      <c r="H177" s="13">
        <f t="shared" si="49"/>
        <v>103.4</v>
      </c>
      <c r="I177" s="70">
        <v>5840</v>
      </c>
      <c r="J177" s="13">
        <f t="shared" si="49"/>
        <v>104.7</v>
      </c>
      <c r="K177" s="70">
        <v>6130</v>
      </c>
      <c r="L177" s="13">
        <f t="shared" si="67"/>
        <v>105</v>
      </c>
    </row>
    <row r="178" spans="1:12" s="14" customFormat="1" ht="15" hidden="1" customHeight="1" x14ac:dyDescent="0.2">
      <c r="A178" s="44" t="s">
        <v>119</v>
      </c>
      <c r="B178" s="70">
        <v>9405</v>
      </c>
      <c r="C178" s="70">
        <v>11330</v>
      </c>
      <c r="D178" s="13">
        <f t="shared" si="65"/>
        <v>120.5</v>
      </c>
      <c r="E178" s="129">
        <v>13500</v>
      </c>
      <c r="F178" s="13">
        <f t="shared" si="48"/>
        <v>119.2</v>
      </c>
      <c r="G178" s="70">
        <v>14000</v>
      </c>
      <c r="H178" s="13">
        <f t="shared" si="49"/>
        <v>103.7</v>
      </c>
      <c r="I178" s="70">
        <v>14600</v>
      </c>
      <c r="J178" s="13">
        <f t="shared" si="49"/>
        <v>104.3</v>
      </c>
      <c r="K178" s="70">
        <v>15300</v>
      </c>
      <c r="L178" s="13">
        <f t="shared" si="67"/>
        <v>104.8</v>
      </c>
    </row>
    <row r="179" spans="1:12" s="14" customFormat="1" ht="15" hidden="1" customHeight="1" x14ac:dyDescent="0.2">
      <c r="A179" s="44" t="s">
        <v>9</v>
      </c>
      <c r="B179" s="70">
        <v>678</v>
      </c>
      <c r="C179" s="70">
        <v>820</v>
      </c>
      <c r="D179" s="13">
        <f t="shared" si="65"/>
        <v>120.9</v>
      </c>
      <c r="E179" s="129">
        <v>970</v>
      </c>
      <c r="F179" s="13">
        <f t="shared" si="48"/>
        <v>118.3</v>
      </c>
      <c r="G179" s="70">
        <v>1000</v>
      </c>
      <c r="H179" s="13">
        <f t="shared" si="49"/>
        <v>103.1</v>
      </c>
      <c r="I179" s="70">
        <v>1040</v>
      </c>
      <c r="J179" s="13">
        <f t="shared" si="49"/>
        <v>104</v>
      </c>
      <c r="K179" s="70">
        <v>1092</v>
      </c>
      <c r="L179" s="13">
        <f t="shared" si="67"/>
        <v>105</v>
      </c>
    </row>
    <row r="180" spans="1:12" s="14" customFormat="1" ht="15" hidden="1" customHeight="1" x14ac:dyDescent="0.2">
      <c r="A180" s="44" t="s">
        <v>120</v>
      </c>
      <c r="B180" s="70">
        <v>9245</v>
      </c>
      <c r="C180" s="70">
        <v>11240</v>
      </c>
      <c r="D180" s="13">
        <f t="shared" si="65"/>
        <v>121.6</v>
      </c>
      <c r="E180" s="129">
        <v>13300</v>
      </c>
      <c r="F180" s="13">
        <f t="shared" si="48"/>
        <v>118.3</v>
      </c>
      <c r="G180" s="70">
        <v>13800</v>
      </c>
      <c r="H180" s="13">
        <f t="shared" si="49"/>
        <v>103.8</v>
      </c>
      <c r="I180" s="70">
        <v>14400</v>
      </c>
      <c r="J180" s="13">
        <f t="shared" si="49"/>
        <v>104.3</v>
      </c>
      <c r="K180" s="70">
        <v>15100</v>
      </c>
      <c r="L180" s="13">
        <f t="shared" si="67"/>
        <v>104.9</v>
      </c>
    </row>
    <row r="181" spans="1:12" s="14" customFormat="1" ht="15" hidden="1" customHeight="1" x14ac:dyDescent="0.2">
      <c r="A181" s="44" t="s">
        <v>9</v>
      </c>
      <c r="B181" s="70">
        <v>1055</v>
      </c>
      <c r="C181" s="70">
        <v>1270</v>
      </c>
      <c r="D181" s="13">
        <f t="shared" si="65"/>
        <v>120.4</v>
      </c>
      <c r="E181" s="129">
        <v>1505</v>
      </c>
      <c r="F181" s="13">
        <f>ROUND(E181/C181*100,1)</f>
        <v>118.5</v>
      </c>
      <c r="G181" s="70">
        <v>1565</v>
      </c>
      <c r="H181" s="13">
        <f t="shared" si="49"/>
        <v>104</v>
      </c>
      <c r="I181" s="70">
        <v>1640</v>
      </c>
      <c r="J181" s="13">
        <f t="shared" si="49"/>
        <v>104.8</v>
      </c>
      <c r="K181" s="70">
        <v>1720</v>
      </c>
      <c r="L181" s="13">
        <f t="shared" si="67"/>
        <v>104.9</v>
      </c>
    </row>
    <row r="182" spans="1:12" s="14" customFormat="1" ht="15" hidden="1" customHeight="1" x14ac:dyDescent="0.2">
      <c r="A182" s="44"/>
      <c r="B182" s="70">
        <f t="shared" ref="B182" si="68">A182*110%</f>
        <v>0</v>
      </c>
      <c r="C182" s="70">
        <f t="shared" ref="C182" si="69">A182*107.6%</f>
        <v>0</v>
      </c>
      <c r="D182" s="13"/>
      <c r="E182" s="129">
        <f t="shared" ref="E182" si="70">C182*109%</f>
        <v>0</v>
      </c>
      <c r="F182" s="13"/>
      <c r="G182" s="70">
        <f t="shared" ref="G182" si="71">E182*104.2%</f>
        <v>0</v>
      </c>
      <c r="H182" s="27"/>
      <c r="I182" s="70">
        <f t="shared" ref="I182" si="72">G182*104.8%</f>
        <v>0</v>
      </c>
      <c r="J182" s="13" t="e">
        <f t="shared" si="49"/>
        <v>#DIV/0!</v>
      </c>
      <c r="K182" s="70">
        <f t="shared" ref="K182" si="73">I182*105%</f>
        <v>0</v>
      </c>
      <c r="L182" s="27"/>
    </row>
    <row r="183" spans="1:12" s="30" customFormat="1" ht="24.9" hidden="1" customHeight="1" x14ac:dyDescent="0.25">
      <c r="A183" s="60" t="s">
        <v>50</v>
      </c>
      <c r="B183" s="23">
        <f>SUM(B184:B208)</f>
        <v>255637</v>
      </c>
      <c r="C183" s="23">
        <f>SUM(C184:C208)</f>
        <v>265657</v>
      </c>
      <c r="D183" s="23">
        <f t="shared" ref="D183:D214" si="74">ROUND(C183/B183*100,1)</f>
        <v>103.9</v>
      </c>
      <c r="E183" s="23">
        <f>SUM(E184:E208)</f>
        <v>290473</v>
      </c>
      <c r="F183" s="23">
        <f t="shared" ref="F183" si="75">ROUND(E183/C183*100,1)</f>
        <v>109.3</v>
      </c>
      <c r="G183" s="23">
        <f>SUM(G184:G208)</f>
        <v>302317</v>
      </c>
      <c r="H183" s="23">
        <f t="shared" ref="H183:L183" si="76">ROUND(G183/E183*100,1)</f>
        <v>104.1</v>
      </c>
      <c r="I183" s="23">
        <f>SUM(I184:I208)</f>
        <v>333159</v>
      </c>
      <c r="J183" s="23">
        <f t="shared" si="76"/>
        <v>110.2</v>
      </c>
      <c r="K183" s="23">
        <f>SUM(K184:K208)</f>
        <v>368168</v>
      </c>
      <c r="L183" s="23">
        <f t="shared" si="76"/>
        <v>110.5</v>
      </c>
    </row>
    <row r="184" spans="1:12" s="14" customFormat="1" ht="15" hidden="1" customHeight="1" x14ac:dyDescent="0.2">
      <c r="A184" s="44" t="s">
        <v>122</v>
      </c>
      <c r="B184" s="76">
        <v>190000</v>
      </c>
      <c r="C184" s="76">
        <f>B184*105%</f>
        <v>199500</v>
      </c>
      <c r="D184" s="13">
        <f t="shared" si="74"/>
        <v>105</v>
      </c>
      <c r="E184" s="132">
        <f>C184*110%</f>
        <v>219450.00000000003</v>
      </c>
      <c r="F184" s="13">
        <f t="shared" si="48"/>
        <v>110</v>
      </c>
      <c r="G184" s="76">
        <v>224250</v>
      </c>
      <c r="H184" s="13">
        <f t="shared" si="49"/>
        <v>102.2</v>
      </c>
      <c r="I184" s="76">
        <v>247125</v>
      </c>
      <c r="J184" s="13">
        <f t="shared" si="49"/>
        <v>110.2</v>
      </c>
      <c r="K184" s="76">
        <v>273100</v>
      </c>
      <c r="L184" s="13">
        <f t="shared" ref="L184:L209" si="77">ROUND(K184/I184*100,1)</f>
        <v>110.5</v>
      </c>
    </row>
    <row r="185" spans="1:12" s="14" customFormat="1" ht="15" hidden="1" customHeight="1" x14ac:dyDescent="0.2">
      <c r="A185" s="44" t="s">
        <v>9</v>
      </c>
      <c r="B185" s="76">
        <v>10400</v>
      </c>
      <c r="C185" s="76">
        <f>B185*105%</f>
        <v>10920</v>
      </c>
      <c r="D185" s="13">
        <f t="shared" si="74"/>
        <v>105</v>
      </c>
      <c r="E185" s="132">
        <v>11400</v>
      </c>
      <c r="F185" s="13">
        <f t="shared" si="48"/>
        <v>104.4</v>
      </c>
      <c r="G185" s="76">
        <v>12530</v>
      </c>
      <c r="H185" s="13">
        <f t="shared" si="49"/>
        <v>109.9</v>
      </c>
      <c r="I185" s="76">
        <v>13810</v>
      </c>
      <c r="J185" s="13">
        <f t="shared" si="49"/>
        <v>110.2</v>
      </c>
      <c r="K185" s="76">
        <v>15270</v>
      </c>
      <c r="L185" s="13">
        <f t="shared" si="77"/>
        <v>110.6</v>
      </c>
    </row>
    <row r="186" spans="1:12" s="14" customFormat="1" ht="15" hidden="1" customHeight="1" x14ac:dyDescent="0.2">
      <c r="A186" s="44" t="s">
        <v>123</v>
      </c>
      <c r="B186" s="76">
        <v>37600</v>
      </c>
      <c r="C186" s="76">
        <v>37600</v>
      </c>
      <c r="D186" s="13">
        <f t="shared" si="74"/>
        <v>100</v>
      </c>
      <c r="E186" s="132">
        <v>40700</v>
      </c>
      <c r="F186" s="13">
        <f t="shared" si="48"/>
        <v>108.2</v>
      </c>
      <c r="G186" s="76">
        <v>44750</v>
      </c>
      <c r="H186" s="13">
        <f t="shared" si="49"/>
        <v>110</v>
      </c>
      <c r="I186" s="76">
        <v>49315</v>
      </c>
      <c r="J186" s="13">
        <f t="shared" si="49"/>
        <v>110.2</v>
      </c>
      <c r="K186" s="76">
        <v>54500</v>
      </c>
      <c r="L186" s="13">
        <f t="shared" si="77"/>
        <v>110.5</v>
      </c>
    </row>
    <row r="187" spans="1:12" s="14" customFormat="1" ht="15" hidden="1" customHeight="1" x14ac:dyDescent="0.2">
      <c r="A187" s="44" t="s">
        <v>9</v>
      </c>
      <c r="B187" s="76">
        <v>398</v>
      </c>
      <c r="C187" s="76">
        <v>398</v>
      </c>
      <c r="D187" s="13">
        <f t="shared" si="74"/>
        <v>100</v>
      </c>
      <c r="E187" s="132">
        <v>435</v>
      </c>
      <c r="F187" s="13">
        <f t="shared" si="48"/>
        <v>109.3</v>
      </c>
      <c r="G187" s="76">
        <v>478</v>
      </c>
      <c r="H187" s="13">
        <f t="shared" si="49"/>
        <v>109.9</v>
      </c>
      <c r="I187" s="76">
        <v>530</v>
      </c>
      <c r="J187" s="13">
        <f t="shared" si="49"/>
        <v>110.9</v>
      </c>
      <c r="K187" s="76">
        <v>585</v>
      </c>
      <c r="L187" s="13">
        <f t="shared" si="77"/>
        <v>110.4</v>
      </c>
    </row>
    <row r="188" spans="1:12" s="14" customFormat="1" ht="15" hidden="1" customHeight="1" x14ac:dyDescent="0.2">
      <c r="A188" s="44" t="s">
        <v>124</v>
      </c>
      <c r="B188" s="76">
        <v>400</v>
      </c>
      <c r="C188" s="76">
        <v>400</v>
      </c>
      <c r="D188" s="13">
        <f t="shared" si="74"/>
        <v>100</v>
      </c>
      <c r="E188" s="132">
        <v>429</v>
      </c>
      <c r="F188" s="13">
        <f t="shared" si="48"/>
        <v>107.3</v>
      </c>
      <c r="G188" s="76">
        <v>470</v>
      </c>
      <c r="H188" s="13">
        <f t="shared" si="49"/>
        <v>109.6</v>
      </c>
      <c r="I188" s="76">
        <v>518</v>
      </c>
      <c r="J188" s="13">
        <f t="shared" si="49"/>
        <v>110.2</v>
      </c>
      <c r="K188" s="76">
        <v>571</v>
      </c>
      <c r="L188" s="13">
        <f t="shared" si="77"/>
        <v>110.2</v>
      </c>
    </row>
    <row r="189" spans="1:12" s="14" customFormat="1" ht="15" hidden="1" customHeight="1" x14ac:dyDescent="0.2">
      <c r="A189" s="44" t="s">
        <v>125</v>
      </c>
      <c r="B189" s="76">
        <v>405</v>
      </c>
      <c r="C189" s="76">
        <v>405</v>
      </c>
      <c r="D189" s="13">
        <f t="shared" si="74"/>
        <v>100</v>
      </c>
      <c r="E189" s="132">
        <v>432</v>
      </c>
      <c r="F189" s="13">
        <f t="shared" si="48"/>
        <v>106.7</v>
      </c>
      <c r="G189" s="76">
        <v>474</v>
      </c>
      <c r="H189" s="13">
        <f t="shared" si="49"/>
        <v>109.7</v>
      </c>
      <c r="I189" s="76">
        <v>522</v>
      </c>
      <c r="J189" s="13">
        <f t="shared" si="49"/>
        <v>110.1</v>
      </c>
      <c r="K189" s="76">
        <v>578</v>
      </c>
      <c r="L189" s="13">
        <f t="shared" si="77"/>
        <v>110.7</v>
      </c>
    </row>
    <row r="190" spans="1:12" s="14" customFormat="1" ht="15" hidden="1" customHeight="1" x14ac:dyDescent="0.2">
      <c r="A190" s="44" t="s">
        <v>9</v>
      </c>
      <c r="B190" s="76">
        <v>575</v>
      </c>
      <c r="C190" s="76">
        <v>575</v>
      </c>
      <c r="D190" s="13">
        <f t="shared" si="74"/>
        <v>100</v>
      </c>
      <c r="E190" s="132">
        <v>612</v>
      </c>
      <c r="F190" s="13">
        <f t="shared" si="48"/>
        <v>106.4</v>
      </c>
      <c r="G190" s="76">
        <v>673</v>
      </c>
      <c r="H190" s="13">
        <f t="shared" si="49"/>
        <v>110</v>
      </c>
      <c r="I190" s="76">
        <v>741</v>
      </c>
      <c r="J190" s="13">
        <f t="shared" si="49"/>
        <v>110.1</v>
      </c>
      <c r="K190" s="76">
        <v>815</v>
      </c>
      <c r="L190" s="13">
        <f t="shared" si="77"/>
        <v>110</v>
      </c>
    </row>
    <row r="191" spans="1:12" s="14" customFormat="1" ht="15" hidden="1" customHeight="1" x14ac:dyDescent="0.2">
      <c r="A191" s="44" t="s">
        <v>126</v>
      </c>
      <c r="B191" s="76">
        <v>376</v>
      </c>
      <c r="C191" s="76">
        <v>376</v>
      </c>
      <c r="D191" s="13">
        <f t="shared" si="74"/>
        <v>100</v>
      </c>
      <c r="E191" s="132">
        <v>403</v>
      </c>
      <c r="F191" s="13">
        <f t="shared" si="48"/>
        <v>107.2</v>
      </c>
      <c r="G191" s="76">
        <v>442</v>
      </c>
      <c r="H191" s="13">
        <f t="shared" si="49"/>
        <v>109.7</v>
      </c>
      <c r="I191" s="76">
        <v>487</v>
      </c>
      <c r="J191" s="13">
        <f t="shared" si="49"/>
        <v>110.2</v>
      </c>
      <c r="K191" s="76">
        <v>535</v>
      </c>
      <c r="L191" s="13">
        <f t="shared" si="77"/>
        <v>109.9</v>
      </c>
    </row>
    <row r="192" spans="1:12" s="14" customFormat="1" ht="15" hidden="1" customHeight="1" x14ac:dyDescent="0.2">
      <c r="A192" s="44" t="s">
        <v>9</v>
      </c>
      <c r="B192" s="76">
        <v>377</v>
      </c>
      <c r="C192" s="76">
        <v>377</v>
      </c>
      <c r="D192" s="13">
        <f t="shared" si="74"/>
        <v>100</v>
      </c>
      <c r="E192" s="132">
        <v>405</v>
      </c>
      <c r="F192" s="13">
        <f t="shared" si="48"/>
        <v>107.4</v>
      </c>
      <c r="G192" s="76">
        <v>445</v>
      </c>
      <c r="H192" s="13">
        <f t="shared" si="49"/>
        <v>109.9</v>
      </c>
      <c r="I192" s="76">
        <v>490</v>
      </c>
      <c r="J192" s="13">
        <f t="shared" si="49"/>
        <v>110.1</v>
      </c>
      <c r="K192" s="76">
        <v>541</v>
      </c>
      <c r="L192" s="13">
        <f t="shared" si="77"/>
        <v>110.4</v>
      </c>
    </row>
    <row r="193" spans="1:12" s="14" customFormat="1" ht="15" hidden="1" customHeight="1" x14ac:dyDescent="0.2">
      <c r="A193" s="44" t="s">
        <v>128</v>
      </c>
      <c r="B193" s="76">
        <v>1065</v>
      </c>
      <c r="C193" s="76">
        <v>1065</v>
      </c>
      <c r="D193" s="13">
        <f t="shared" si="74"/>
        <v>100</v>
      </c>
      <c r="E193" s="132">
        <v>1138</v>
      </c>
      <c r="F193" s="13">
        <f t="shared" si="48"/>
        <v>106.9</v>
      </c>
      <c r="G193" s="76">
        <v>1250</v>
      </c>
      <c r="H193" s="13">
        <f t="shared" si="49"/>
        <v>109.8</v>
      </c>
      <c r="I193" s="76">
        <v>1377</v>
      </c>
      <c r="J193" s="13">
        <f t="shared" si="49"/>
        <v>110.2</v>
      </c>
      <c r="K193" s="76">
        <v>1521</v>
      </c>
      <c r="L193" s="13">
        <f t="shared" si="77"/>
        <v>110.5</v>
      </c>
    </row>
    <row r="194" spans="1:12" s="14" customFormat="1" ht="15" hidden="1" customHeight="1" x14ac:dyDescent="0.2">
      <c r="A194" s="44" t="s">
        <v>129</v>
      </c>
      <c r="B194" s="76">
        <v>402</v>
      </c>
      <c r="C194" s="76">
        <v>402</v>
      </c>
      <c r="D194" s="13">
        <f t="shared" si="74"/>
        <v>100</v>
      </c>
      <c r="E194" s="132">
        <v>433</v>
      </c>
      <c r="F194" s="13">
        <f t="shared" si="48"/>
        <v>107.7</v>
      </c>
      <c r="G194" s="76">
        <v>475</v>
      </c>
      <c r="H194" s="13">
        <f t="shared" si="49"/>
        <v>109.7</v>
      </c>
      <c r="I194" s="76">
        <v>523</v>
      </c>
      <c r="J194" s="13">
        <f t="shared" si="49"/>
        <v>110.1</v>
      </c>
      <c r="K194" s="76">
        <v>577</v>
      </c>
      <c r="L194" s="13">
        <f t="shared" si="77"/>
        <v>110.3</v>
      </c>
    </row>
    <row r="195" spans="1:12" s="14" customFormat="1" ht="15" hidden="1" customHeight="1" x14ac:dyDescent="0.2">
      <c r="A195" s="61" t="s">
        <v>130</v>
      </c>
      <c r="B195" s="76">
        <v>395</v>
      </c>
      <c r="C195" s="76">
        <v>395</v>
      </c>
      <c r="D195" s="13">
        <f t="shared" si="74"/>
        <v>100</v>
      </c>
      <c r="E195" s="132">
        <v>422</v>
      </c>
      <c r="F195" s="13">
        <f t="shared" si="48"/>
        <v>106.8</v>
      </c>
      <c r="G195" s="76">
        <v>463</v>
      </c>
      <c r="H195" s="13">
        <f t="shared" si="49"/>
        <v>109.7</v>
      </c>
      <c r="I195" s="76">
        <v>510</v>
      </c>
      <c r="J195" s="13">
        <f t="shared" si="49"/>
        <v>110.2</v>
      </c>
      <c r="K195" s="76">
        <v>562</v>
      </c>
      <c r="L195" s="13">
        <f t="shared" si="77"/>
        <v>110.2</v>
      </c>
    </row>
    <row r="196" spans="1:12" s="14" customFormat="1" ht="15" hidden="1" customHeight="1" x14ac:dyDescent="0.2">
      <c r="A196" s="44" t="s">
        <v>131</v>
      </c>
      <c r="B196" s="76">
        <v>2785</v>
      </c>
      <c r="C196" s="76">
        <v>2785</v>
      </c>
      <c r="D196" s="13">
        <f t="shared" si="74"/>
        <v>100</v>
      </c>
      <c r="E196" s="132">
        <v>2990</v>
      </c>
      <c r="F196" s="13">
        <f t="shared" si="48"/>
        <v>107.4</v>
      </c>
      <c r="G196" s="76">
        <v>3286</v>
      </c>
      <c r="H196" s="13">
        <f t="shared" si="49"/>
        <v>109.9</v>
      </c>
      <c r="I196" s="76">
        <v>3621</v>
      </c>
      <c r="J196" s="13">
        <f t="shared" si="49"/>
        <v>110.2</v>
      </c>
      <c r="K196" s="76">
        <v>4001</v>
      </c>
      <c r="L196" s="13">
        <f t="shared" si="77"/>
        <v>110.5</v>
      </c>
    </row>
    <row r="197" spans="1:12" s="14" customFormat="1" ht="15" hidden="1" customHeight="1" x14ac:dyDescent="0.2">
      <c r="A197" s="44" t="s">
        <v>132</v>
      </c>
      <c r="B197" s="76">
        <v>4057</v>
      </c>
      <c r="C197" s="76">
        <v>4057</v>
      </c>
      <c r="D197" s="13">
        <f t="shared" si="74"/>
        <v>100</v>
      </c>
      <c r="E197" s="132">
        <v>4360</v>
      </c>
      <c r="F197" s="13">
        <f t="shared" si="48"/>
        <v>107.5</v>
      </c>
      <c r="G197" s="76">
        <v>4791</v>
      </c>
      <c r="H197" s="13">
        <f t="shared" si="49"/>
        <v>109.9</v>
      </c>
      <c r="I197" s="76">
        <v>5280</v>
      </c>
      <c r="J197" s="13">
        <f t="shared" si="49"/>
        <v>110.2</v>
      </c>
      <c r="K197" s="76">
        <v>5834</v>
      </c>
      <c r="L197" s="13">
        <f t="shared" si="77"/>
        <v>110.5</v>
      </c>
    </row>
    <row r="198" spans="1:12" s="14" customFormat="1" ht="15" hidden="1" customHeight="1" x14ac:dyDescent="0.2">
      <c r="A198" s="44" t="s">
        <v>9</v>
      </c>
      <c r="B198" s="76">
        <v>163</v>
      </c>
      <c r="C198" s="76">
        <v>163</v>
      </c>
      <c r="D198" s="13">
        <f t="shared" si="74"/>
        <v>100</v>
      </c>
      <c r="E198" s="132">
        <v>173</v>
      </c>
      <c r="F198" s="13">
        <f t="shared" si="48"/>
        <v>106.1</v>
      </c>
      <c r="G198" s="76">
        <v>190</v>
      </c>
      <c r="H198" s="13">
        <f t="shared" si="49"/>
        <v>109.8</v>
      </c>
      <c r="I198" s="76">
        <v>210</v>
      </c>
      <c r="J198" s="13">
        <f t="shared" si="49"/>
        <v>110.5</v>
      </c>
      <c r="K198" s="76">
        <v>232</v>
      </c>
      <c r="L198" s="13">
        <f t="shared" si="77"/>
        <v>110.5</v>
      </c>
    </row>
    <row r="199" spans="1:12" s="14" customFormat="1" ht="15" hidden="1" customHeight="1" x14ac:dyDescent="0.2">
      <c r="A199" s="44" t="s">
        <v>133</v>
      </c>
      <c r="B199" s="76">
        <v>328</v>
      </c>
      <c r="C199" s="76">
        <v>328</v>
      </c>
      <c r="D199" s="13">
        <f t="shared" si="74"/>
        <v>100</v>
      </c>
      <c r="E199" s="132">
        <v>350</v>
      </c>
      <c r="F199" s="13">
        <f t="shared" si="48"/>
        <v>106.7</v>
      </c>
      <c r="G199" s="76">
        <v>384</v>
      </c>
      <c r="H199" s="13">
        <f t="shared" si="49"/>
        <v>109.7</v>
      </c>
      <c r="I199" s="76">
        <v>425</v>
      </c>
      <c r="J199" s="13">
        <f t="shared" si="49"/>
        <v>110.7</v>
      </c>
      <c r="K199" s="76">
        <v>469</v>
      </c>
      <c r="L199" s="13">
        <f t="shared" si="77"/>
        <v>110.4</v>
      </c>
    </row>
    <row r="200" spans="1:12" s="14" customFormat="1" ht="15" hidden="1" customHeight="1" x14ac:dyDescent="0.2">
      <c r="A200" s="44" t="s">
        <v>134</v>
      </c>
      <c r="B200" s="76">
        <v>3150</v>
      </c>
      <c r="C200" s="76">
        <v>3150</v>
      </c>
      <c r="D200" s="13">
        <f t="shared" si="74"/>
        <v>100</v>
      </c>
      <c r="E200" s="132">
        <v>3384</v>
      </c>
      <c r="F200" s="13">
        <f t="shared" si="48"/>
        <v>107.4</v>
      </c>
      <c r="G200" s="76">
        <v>3719</v>
      </c>
      <c r="H200" s="13">
        <f t="shared" si="49"/>
        <v>109.9</v>
      </c>
      <c r="I200" s="76">
        <v>4098</v>
      </c>
      <c r="J200" s="13">
        <f t="shared" si="49"/>
        <v>110.2</v>
      </c>
      <c r="K200" s="76">
        <v>4528</v>
      </c>
      <c r="L200" s="13">
        <f t="shared" si="77"/>
        <v>110.5</v>
      </c>
    </row>
    <row r="201" spans="1:12" s="14" customFormat="1" ht="15" hidden="1" customHeight="1" x14ac:dyDescent="0.2">
      <c r="A201" s="44" t="s">
        <v>9</v>
      </c>
      <c r="B201" s="76">
        <v>320</v>
      </c>
      <c r="C201" s="76">
        <v>320</v>
      </c>
      <c r="D201" s="13">
        <f t="shared" si="74"/>
        <v>100</v>
      </c>
      <c r="E201" s="132">
        <v>342</v>
      </c>
      <c r="F201" s="13">
        <f t="shared" si="48"/>
        <v>106.9</v>
      </c>
      <c r="G201" s="76">
        <v>375</v>
      </c>
      <c r="H201" s="13">
        <f t="shared" si="49"/>
        <v>109.6</v>
      </c>
      <c r="I201" s="76">
        <v>413</v>
      </c>
      <c r="J201" s="13">
        <f t="shared" si="49"/>
        <v>110.1</v>
      </c>
      <c r="K201" s="76">
        <v>456</v>
      </c>
      <c r="L201" s="13">
        <f t="shared" si="77"/>
        <v>110.4</v>
      </c>
    </row>
    <row r="202" spans="1:12" s="14" customFormat="1" ht="15" hidden="1" customHeight="1" x14ac:dyDescent="0.2">
      <c r="A202" s="44" t="s">
        <v>135</v>
      </c>
      <c r="B202" s="76">
        <v>342</v>
      </c>
      <c r="C202" s="76">
        <v>342</v>
      </c>
      <c r="D202" s="13">
        <f t="shared" si="74"/>
        <v>100</v>
      </c>
      <c r="E202" s="132">
        <v>366</v>
      </c>
      <c r="F202" s="13">
        <f t="shared" si="48"/>
        <v>107</v>
      </c>
      <c r="G202" s="76">
        <v>402</v>
      </c>
      <c r="H202" s="13">
        <f t="shared" si="49"/>
        <v>109.8</v>
      </c>
      <c r="I202" s="76">
        <v>443</v>
      </c>
      <c r="J202" s="13">
        <f t="shared" si="49"/>
        <v>110.2</v>
      </c>
      <c r="K202" s="76">
        <v>489</v>
      </c>
      <c r="L202" s="13">
        <f t="shared" si="77"/>
        <v>110.4</v>
      </c>
    </row>
    <row r="203" spans="1:12" s="14" customFormat="1" ht="15" hidden="1" customHeight="1" x14ac:dyDescent="0.2">
      <c r="A203" s="44" t="s">
        <v>9</v>
      </c>
      <c r="B203" s="76">
        <v>647</v>
      </c>
      <c r="C203" s="76">
        <v>647</v>
      </c>
      <c r="D203" s="13">
        <f t="shared" si="74"/>
        <v>100</v>
      </c>
      <c r="E203" s="132">
        <v>693</v>
      </c>
      <c r="F203" s="13">
        <f t="shared" si="48"/>
        <v>107.1</v>
      </c>
      <c r="G203" s="76">
        <v>761</v>
      </c>
      <c r="H203" s="13">
        <f t="shared" si="49"/>
        <v>109.8</v>
      </c>
      <c r="I203" s="76">
        <v>840</v>
      </c>
      <c r="J203" s="13">
        <f t="shared" si="49"/>
        <v>110.4</v>
      </c>
      <c r="K203" s="76">
        <v>928</v>
      </c>
      <c r="L203" s="13">
        <f t="shared" si="77"/>
        <v>110.5</v>
      </c>
    </row>
    <row r="204" spans="1:12" s="14" customFormat="1" ht="15" hidden="1" customHeight="1" x14ac:dyDescent="0.2">
      <c r="A204" s="44" t="s">
        <v>136</v>
      </c>
      <c r="B204" s="76">
        <v>322</v>
      </c>
      <c r="C204" s="76">
        <v>322</v>
      </c>
      <c r="D204" s="13">
        <f t="shared" si="74"/>
        <v>100</v>
      </c>
      <c r="E204" s="132">
        <v>344</v>
      </c>
      <c r="F204" s="13">
        <f t="shared" si="48"/>
        <v>106.8</v>
      </c>
      <c r="G204" s="76">
        <v>379</v>
      </c>
      <c r="H204" s="13">
        <f t="shared" si="49"/>
        <v>110.2</v>
      </c>
      <c r="I204" s="76">
        <v>417</v>
      </c>
      <c r="J204" s="13">
        <f t="shared" si="49"/>
        <v>110</v>
      </c>
      <c r="K204" s="76">
        <v>460</v>
      </c>
      <c r="L204" s="13">
        <f t="shared" si="77"/>
        <v>110.3</v>
      </c>
    </row>
    <row r="205" spans="1:12" s="14" customFormat="1" ht="15" hidden="1" customHeight="1" x14ac:dyDescent="0.2">
      <c r="A205" s="44" t="s">
        <v>137</v>
      </c>
      <c r="B205" s="76">
        <v>160</v>
      </c>
      <c r="C205" s="76">
        <v>160</v>
      </c>
      <c r="D205" s="13">
        <f t="shared" si="74"/>
        <v>100</v>
      </c>
      <c r="E205" s="132">
        <v>170</v>
      </c>
      <c r="F205" s="13">
        <f t="shared" si="48"/>
        <v>106.3</v>
      </c>
      <c r="G205" s="76">
        <v>186</v>
      </c>
      <c r="H205" s="13">
        <f t="shared" si="49"/>
        <v>109.4</v>
      </c>
      <c r="I205" s="76">
        <v>204</v>
      </c>
      <c r="J205" s="13">
        <f t="shared" si="49"/>
        <v>109.7</v>
      </c>
      <c r="K205" s="76">
        <v>225</v>
      </c>
      <c r="L205" s="13">
        <f t="shared" si="77"/>
        <v>110.3</v>
      </c>
    </row>
    <row r="206" spans="1:12" s="14" customFormat="1" ht="15" hidden="1" customHeight="1" x14ac:dyDescent="0.2">
      <c r="A206" s="44" t="s">
        <v>9</v>
      </c>
      <c r="B206" s="76">
        <v>325</v>
      </c>
      <c r="C206" s="76">
        <v>325</v>
      </c>
      <c r="D206" s="13">
        <f t="shared" si="74"/>
        <v>100</v>
      </c>
      <c r="E206" s="132">
        <v>350</v>
      </c>
      <c r="F206" s="13">
        <f t="shared" si="48"/>
        <v>107.7</v>
      </c>
      <c r="G206" s="76">
        <v>385</v>
      </c>
      <c r="H206" s="13">
        <f t="shared" si="49"/>
        <v>110</v>
      </c>
      <c r="I206" s="76">
        <v>424</v>
      </c>
      <c r="J206" s="13">
        <f t="shared" si="49"/>
        <v>110.1</v>
      </c>
      <c r="K206" s="76">
        <v>468</v>
      </c>
      <c r="L206" s="13">
        <f t="shared" si="77"/>
        <v>110.4</v>
      </c>
    </row>
    <row r="207" spans="1:12" s="14" customFormat="1" ht="15" hidden="1" customHeight="1" x14ac:dyDescent="0.2">
      <c r="A207" s="44" t="s">
        <v>138</v>
      </c>
      <c r="B207" s="76">
        <v>325</v>
      </c>
      <c r="C207" s="76">
        <v>325</v>
      </c>
      <c r="D207" s="13">
        <f t="shared" si="74"/>
        <v>100</v>
      </c>
      <c r="E207" s="132">
        <v>350</v>
      </c>
      <c r="F207" s="13">
        <f t="shared" si="48"/>
        <v>107.7</v>
      </c>
      <c r="G207" s="76">
        <v>384</v>
      </c>
      <c r="H207" s="13">
        <f t="shared" si="49"/>
        <v>109.7</v>
      </c>
      <c r="I207" s="76">
        <v>423</v>
      </c>
      <c r="J207" s="13">
        <f t="shared" si="49"/>
        <v>110.2</v>
      </c>
      <c r="K207" s="76">
        <v>467</v>
      </c>
      <c r="L207" s="13">
        <f t="shared" si="77"/>
        <v>110.4</v>
      </c>
    </row>
    <row r="208" spans="1:12" s="14" customFormat="1" ht="15" hidden="1" customHeight="1" x14ac:dyDescent="0.2">
      <c r="A208" s="44" t="s">
        <v>9</v>
      </c>
      <c r="B208" s="76">
        <v>320</v>
      </c>
      <c r="C208" s="76">
        <v>320</v>
      </c>
      <c r="D208" s="13">
        <f t="shared" si="74"/>
        <v>100</v>
      </c>
      <c r="E208" s="132">
        <v>342</v>
      </c>
      <c r="F208" s="13">
        <f t="shared" si="48"/>
        <v>106.9</v>
      </c>
      <c r="G208" s="76">
        <v>375</v>
      </c>
      <c r="H208" s="13">
        <f t="shared" si="49"/>
        <v>109.6</v>
      </c>
      <c r="I208" s="76">
        <v>413</v>
      </c>
      <c r="J208" s="13">
        <f t="shared" si="49"/>
        <v>110.1</v>
      </c>
      <c r="K208" s="76">
        <v>456</v>
      </c>
      <c r="L208" s="13">
        <f t="shared" si="77"/>
        <v>110.4</v>
      </c>
    </row>
    <row r="209" spans="1:12" s="30" customFormat="1" ht="24.9" hidden="1" customHeight="1" x14ac:dyDescent="0.25">
      <c r="A209" s="60" t="s">
        <v>51</v>
      </c>
      <c r="B209" s="23">
        <f>SUM(B210:B239)</f>
        <v>30353</v>
      </c>
      <c r="C209" s="23">
        <f>SUM(C210:C239)</f>
        <v>40371</v>
      </c>
      <c r="D209" s="23">
        <f t="shared" si="74"/>
        <v>133</v>
      </c>
      <c r="E209" s="23">
        <f>SUM(E210:E239)</f>
        <v>43349</v>
      </c>
      <c r="F209" s="23">
        <f t="shared" si="48"/>
        <v>107.4</v>
      </c>
      <c r="G209" s="23">
        <f>SUM(G210:G239)</f>
        <v>46769</v>
      </c>
      <c r="H209" s="23">
        <f t="shared" si="49"/>
        <v>107.9</v>
      </c>
      <c r="I209" s="23">
        <f>SUM(I210:I239)</f>
        <v>50549</v>
      </c>
      <c r="J209" s="23">
        <f t="shared" si="49"/>
        <v>108.1</v>
      </c>
      <c r="K209" s="23">
        <f>SUM(K210:K239)</f>
        <v>54830</v>
      </c>
      <c r="L209" s="23">
        <f t="shared" si="77"/>
        <v>108.5</v>
      </c>
    </row>
    <row r="210" spans="1:12" s="14" customFormat="1" ht="15" hidden="1" customHeight="1" x14ac:dyDescent="0.25">
      <c r="A210" s="62" t="s">
        <v>139</v>
      </c>
      <c r="B210" s="70">
        <v>11000</v>
      </c>
      <c r="C210" s="70">
        <v>14500</v>
      </c>
      <c r="D210" s="13">
        <f t="shared" si="74"/>
        <v>131.80000000000001</v>
      </c>
      <c r="E210" s="129">
        <v>15587</v>
      </c>
      <c r="F210" s="13">
        <f t="shared" si="48"/>
        <v>107.5</v>
      </c>
      <c r="G210" s="70">
        <v>16830</v>
      </c>
      <c r="H210" s="13">
        <f t="shared" si="49"/>
        <v>108</v>
      </c>
      <c r="I210" s="70">
        <v>18210</v>
      </c>
      <c r="J210" s="13">
        <f t="shared" si="49"/>
        <v>108.2</v>
      </c>
      <c r="K210" s="70">
        <v>19757</v>
      </c>
      <c r="L210" s="13">
        <f t="shared" ref="L210:L240" si="78">ROUND(K210/I210*100,1)</f>
        <v>108.5</v>
      </c>
    </row>
    <row r="211" spans="1:12" s="14" customFormat="1" ht="15" hidden="1" customHeight="1" x14ac:dyDescent="0.2">
      <c r="A211" s="44" t="s">
        <v>9</v>
      </c>
      <c r="B211" s="70">
        <v>4600</v>
      </c>
      <c r="C211" s="70">
        <v>6350</v>
      </c>
      <c r="D211" s="13">
        <f t="shared" si="74"/>
        <v>138</v>
      </c>
      <c r="E211" s="129">
        <v>6824</v>
      </c>
      <c r="F211" s="13">
        <f t="shared" si="48"/>
        <v>107.5</v>
      </c>
      <c r="G211" s="70">
        <v>7360</v>
      </c>
      <c r="H211" s="13">
        <f t="shared" si="49"/>
        <v>107.9</v>
      </c>
      <c r="I211" s="70">
        <v>7930</v>
      </c>
      <c r="J211" s="13">
        <f t="shared" si="49"/>
        <v>107.7</v>
      </c>
      <c r="K211" s="70">
        <v>8604</v>
      </c>
      <c r="L211" s="13">
        <f t="shared" si="78"/>
        <v>108.5</v>
      </c>
    </row>
    <row r="212" spans="1:12" s="14" customFormat="1" ht="15" hidden="1" customHeight="1" x14ac:dyDescent="0.2">
      <c r="A212" s="44" t="s">
        <v>140</v>
      </c>
      <c r="B212" s="70">
        <v>2910</v>
      </c>
      <c r="C212" s="70">
        <v>3850</v>
      </c>
      <c r="D212" s="13">
        <f t="shared" si="74"/>
        <v>132.30000000000001</v>
      </c>
      <c r="E212" s="129">
        <v>4130</v>
      </c>
      <c r="F212" s="13">
        <f t="shared" si="48"/>
        <v>107.3</v>
      </c>
      <c r="G212" s="70">
        <v>4460</v>
      </c>
      <c r="H212" s="13">
        <f t="shared" si="49"/>
        <v>108</v>
      </c>
      <c r="I212" s="70">
        <v>4825</v>
      </c>
      <c r="J212" s="13">
        <f t="shared" si="49"/>
        <v>108.2</v>
      </c>
      <c r="K212" s="70">
        <v>5234</v>
      </c>
      <c r="L212" s="13">
        <f t="shared" si="78"/>
        <v>108.5</v>
      </c>
    </row>
    <row r="213" spans="1:12" s="14" customFormat="1" ht="15" hidden="1" customHeight="1" x14ac:dyDescent="0.2">
      <c r="A213" s="44" t="s">
        <v>9</v>
      </c>
      <c r="B213" s="70">
        <v>589</v>
      </c>
      <c r="C213" s="70">
        <v>650</v>
      </c>
      <c r="D213" s="13">
        <f t="shared" si="74"/>
        <v>110.4</v>
      </c>
      <c r="E213" s="129">
        <v>695</v>
      </c>
      <c r="F213" s="13">
        <f t="shared" si="48"/>
        <v>106.9</v>
      </c>
      <c r="G213" s="70">
        <v>749</v>
      </c>
      <c r="H213" s="13">
        <f t="shared" si="49"/>
        <v>107.8</v>
      </c>
      <c r="I213" s="70">
        <v>809</v>
      </c>
      <c r="J213" s="13">
        <f t="shared" si="49"/>
        <v>108</v>
      </c>
      <c r="K213" s="70">
        <v>877</v>
      </c>
      <c r="L213" s="13">
        <f t="shared" si="78"/>
        <v>108.4</v>
      </c>
    </row>
    <row r="214" spans="1:12" s="14" customFormat="1" ht="15" hidden="1" customHeight="1" x14ac:dyDescent="0.2">
      <c r="A214" s="44" t="s">
        <v>141</v>
      </c>
      <c r="B214" s="70">
        <v>245</v>
      </c>
      <c r="C214" s="70">
        <v>326</v>
      </c>
      <c r="D214" s="13">
        <f t="shared" si="74"/>
        <v>133.1</v>
      </c>
      <c r="E214" s="129">
        <v>348</v>
      </c>
      <c r="F214" s="13">
        <f t="shared" si="48"/>
        <v>106.7</v>
      </c>
      <c r="G214" s="70">
        <v>374</v>
      </c>
      <c r="H214" s="13">
        <f t="shared" si="49"/>
        <v>107.5</v>
      </c>
      <c r="I214" s="70">
        <v>404</v>
      </c>
      <c r="J214" s="13">
        <f t="shared" si="49"/>
        <v>108</v>
      </c>
      <c r="K214" s="70">
        <v>438</v>
      </c>
      <c r="L214" s="13">
        <f t="shared" si="78"/>
        <v>108.4</v>
      </c>
    </row>
    <row r="215" spans="1:12" s="14" customFormat="1" ht="15" hidden="1" customHeight="1" x14ac:dyDescent="0.2">
      <c r="A215" s="44" t="s">
        <v>9</v>
      </c>
      <c r="B215" s="70">
        <v>240</v>
      </c>
      <c r="C215" s="70">
        <v>320</v>
      </c>
      <c r="D215" s="13">
        <f t="shared" ref="D215:D240" si="79">ROUND(C215/B215*100,1)</f>
        <v>133.30000000000001</v>
      </c>
      <c r="E215" s="129">
        <v>342</v>
      </c>
      <c r="F215" s="13">
        <f t="shared" si="48"/>
        <v>106.9</v>
      </c>
      <c r="G215" s="70">
        <v>369</v>
      </c>
      <c r="H215" s="13">
        <f t="shared" si="49"/>
        <v>107.9</v>
      </c>
      <c r="I215" s="70">
        <v>398</v>
      </c>
      <c r="J215" s="13">
        <f t="shared" si="49"/>
        <v>107.9</v>
      </c>
      <c r="K215" s="70">
        <v>431</v>
      </c>
      <c r="L215" s="13">
        <f t="shared" si="78"/>
        <v>108.3</v>
      </c>
    </row>
    <row r="216" spans="1:12" s="14" customFormat="1" ht="15" hidden="1" customHeight="1" x14ac:dyDescent="0.2">
      <c r="A216" s="44" t="s">
        <v>142</v>
      </c>
      <c r="B216" s="70">
        <v>1000</v>
      </c>
      <c r="C216" s="70">
        <v>1340</v>
      </c>
      <c r="D216" s="13">
        <f t="shared" si="79"/>
        <v>134</v>
      </c>
      <c r="E216" s="129">
        <v>1440</v>
      </c>
      <c r="F216" s="13">
        <f t="shared" si="48"/>
        <v>107.5</v>
      </c>
      <c r="G216" s="70">
        <v>1555</v>
      </c>
      <c r="H216" s="13">
        <f t="shared" si="49"/>
        <v>108</v>
      </c>
      <c r="I216" s="70">
        <v>1682</v>
      </c>
      <c r="J216" s="13">
        <f t="shared" si="49"/>
        <v>108.2</v>
      </c>
      <c r="K216" s="70">
        <v>1824</v>
      </c>
      <c r="L216" s="13">
        <f t="shared" si="78"/>
        <v>108.4</v>
      </c>
    </row>
    <row r="217" spans="1:12" s="14" customFormat="1" ht="15" hidden="1" customHeight="1" x14ac:dyDescent="0.2">
      <c r="A217" s="44" t="s">
        <v>9</v>
      </c>
      <c r="B217" s="70">
        <v>256</v>
      </c>
      <c r="C217" s="70">
        <v>345</v>
      </c>
      <c r="D217" s="13">
        <f t="shared" si="79"/>
        <v>134.80000000000001</v>
      </c>
      <c r="E217" s="129">
        <v>365</v>
      </c>
      <c r="F217" s="13">
        <f t="shared" si="48"/>
        <v>105.8</v>
      </c>
      <c r="G217" s="70">
        <v>394</v>
      </c>
      <c r="H217" s="13">
        <f t="shared" si="49"/>
        <v>107.9</v>
      </c>
      <c r="I217" s="70">
        <v>426</v>
      </c>
      <c r="J217" s="13">
        <f t="shared" si="49"/>
        <v>108.1</v>
      </c>
      <c r="K217" s="70">
        <v>461</v>
      </c>
      <c r="L217" s="13">
        <f t="shared" si="78"/>
        <v>108.2</v>
      </c>
    </row>
    <row r="218" spans="1:12" s="14" customFormat="1" ht="15" hidden="1" customHeight="1" x14ac:dyDescent="0.2">
      <c r="A218" s="44" t="s">
        <v>143</v>
      </c>
      <c r="B218" s="70">
        <v>575</v>
      </c>
      <c r="C218" s="70">
        <v>766</v>
      </c>
      <c r="D218" s="13">
        <f t="shared" si="79"/>
        <v>133.19999999999999</v>
      </c>
      <c r="E218" s="129">
        <v>822</v>
      </c>
      <c r="F218" s="13">
        <f t="shared" si="48"/>
        <v>107.3</v>
      </c>
      <c r="G218" s="70">
        <v>886</v>
      </c>
      <c r="H218" s="13">
        <f t="shared" si="49"/>
        <v>107.8</v>
      </c>
      <c r="I218" s="70">
        <v>958</v>
      </c>
      <c r="J218" s="13">
        <f t="shared" si="49"/>
        <v>108.1</v>
      </c>
      <c r="K218" s="70">
        <v>1039</v>
      </c>
      <c r="L218" s="13">
        <f t="shared" si="78"/>
        <v>108.5</v>
      </c>
    </row>
    <row r="219" spans="1:12" s="14" customFormat="1" ht="15" hidden="1" customHeight="1" x14ac:dyDescent="0.2">
      <c r="A219" s="44" t="s">
        <v>144</v>
      </c>
      <c r="B219" s="70">
        <v>2140</v>
      </c>
      <c r="C219" s="70">
        <v>2850</v>
      </c>
      <c r="D219" s="13">
        <f t="shared" si="79"/>
        <v>133.19999999999999</v>
      </c>
      <c r="E219" s="129">
        <v>3060</v>
      </c>
      <c r="F219" s="13">
        <f t="shared" si="48"/>
        <v>107.4</v>
      </c>
      <c r="G219" s="70">
        <v>3303</v>
      </c>
      <c r="H219" s="13">
        <f t="shared" si="49"/>
        <v>107.9</v>
      </c>
      <c r="I219" s="70">
        <v>3572</v>
      </c>
      <c r="J219" s="13">
        <f t="shared" si="49"/>
        <v>108.1</v>
      </c>
      <c r="K219" s="70">
        <v>3875</v>
      </c>
      <c r="L219" s="13">
        <f t="shared" si="78"/>
        <v>108.5</v>
      </c>
    </row>
    <row r="220" spans="1:12" s="14" customFormat="1" ht="15" hidden="1" customHeight="1" x14ac:dyDescent="0.2">
      <c r="A220" s="44" t="s">
        <v>9</v>
      </c>
      <c r="B220" s="70">
        <v>254</v>
      </c>
      <c r="C220" s="70">
        <v>337</v>
      </c>
      <c r="D220" s="13">
        <f t="shared" si="79"/>
        <v>132.69999999999999</v>
      </c>
      <c r="E220" s="129">
        <v>361</v>
      </c>
      <c r="F220" s="13">
        <f t="shared" si="48"/>
        <v>107.1</v>
      </c>
      <c r="G220" s="70">
        <v>388</v>
      </c>
      <c r="H220" s="13">
        <f t="shared" si="49"/>
        <v>107.5</v>
      </c>
      <c r="I220" s="70">
        <v>419</v>
      </c>
      <c r="J220" s="13">
        <f t="shared" si="49"/>
        <v>108</v>
      </c>
      <c r="K220" s="70">
        <v>454</v>
      </c>
      <c r="L220" s="13">
        <f t="shared" si="78"/>
        <v>108.4</v>
      </c>
    </row>
    <row r="221" spans="1:12" s="14" customFormat="1" ht="15" hidden="1" customHeight="1" x14ac:dyDescent="0.2">
      <c r="A221" s="44" t="s">
        <v>145</v>
      </c>
      <c r="B221" s="70">
        <v>271</v>
      </c>
      <c r="C221" s="70">
        <v>361</v>
      </c>
      <c r="D221" s="13">
        <f t="shared" si="79"/>
        <v>133.19999999999999</v>
      </c>
      <c r="E221" s="129">
        <v>388</v>
      </c>
      <c r="F221" s="13">
        <f t="shared" si="48"/>
        <v>107.5</v>
      </c>
      <c r="G221" s="70">
        <v>418</v>
      </c>
      <c r="H221" s="13">
        <f t="shared" si="49"/>
        <v>107.7</v>
      </c>
      <c r="I221" s="70">
        <v>452</v>
      </c>
      <c r="J221" s="13">
        <f t="shared" si="49"/>
        <v>108.1</v>
      </c>
      <c r="K221" s="70">
        <v>490</v>
      </c>
      <c r="L221" s="13">
        <f t="shared" si="78"/>
        <v>108.4</v>
      </c>
    </row>
    <row r="222" spans="1:12" s="14" customFormat="1" ht="15" hidden="1" customHeight="1" x14ac:dyDescent="0.2">
      <c r="A222" s="44" t="s">
        <v>9</v>
      </c>
      <c r="B222" s="70">
        <v>252</v>
      </c>
      <c r="C222" s="70">
        <v>335</v>
      </c>
      <c r="D222" s="13">
        <f t="shared" si="79"/>
        <v>132.9</v>
      </c>
      <c r="E222" s="129">
        <v>359</v>
      </c>
      <c r="F222" s="13">
        <f t="shared" si="48"/>
        <v>107.2</v>
      </c>
      <c r="G222" s="70">
        <v>386</v>
      </c>
      <c r="H222" s="13">
        <f t="shared" si="49"/>
        <v>107.5</v>
      </c>
      <c r="I222" s="70">
        <v>417</v>
      </c>
      <c r="J222" s="13">
        <f t="shared" si="49"/>
        <v>108</v>
      </c>
      <c r="K222" s="70">
        <v>452</v>
      </c>
      <c r="L222" s="13">
        <f t="shared" si="78"/>
        <v>108.4</v>
      </c>
    </row>
    <row r="223" spans="1:12" s="14" customFormat="1" ht="15" hidden="1" customHeight="1" x14ac:dyDescent="0.2">
      <c r="A223" s="44" t="s">
        <v>146</v>
      </c>
      <c r="B223" s="70">
        <v>283</v>
      </c>
      <c r="C223" s="70">
        <v>378</v>
      </c>
      <c r="D223" s="13">
        <f t="shared" si="79"/>
        <v>133.6</v>
      </c>
      <c r="E223" s="129">
        <v>405</v>
      </c>
      <c r="F223" s="13">
        <f t="shared" si="48"/>
        <v>107.1</v>
      </c>
      <c r="G223" s="70">
        <v>435</v>
      </c>
      <c r="H223" s="13">
        <f t="shared" si="49"/>
        <v>107.4</v>
      </c>
      <c r="I223" s="70">
        <v>470</v>
      </c>
      <c r="J223" s="13">
        <f t="shared" si="49"/>
        <v>108</v>
      </c>
      <c r="K223" s="70">
        <v>510</v>
      </c>
      <c r="L223" s="13">
        <f t="shared" si="78"/>
        <v>108.5</v>
      </c>
    </row>
    <row r="224" spans="1:12" s="14" customFormat="1" ht="15" hidden="1" customHeight="1" x14ac:dyDescent="0.2">
      <c r="A224" s="44" t="s">
        <v>9</v>
      </c>
      <c r="B224" s="70">
        <v>258</v>
      </c>
      <c r="C224" s="70">
        <v>348</v>
      </c>
      <c r="D224" s="13">
        <f t="shared" si="79"/>
        <v>134.9</v>
      </c>
      <c r="E224" s="129">
        <v>373</v>
      </c>
      <c r="F224" s="13">
        <f t="shared" si="48"/>
        <v>107.2</v>
      </c>
      <c r="G224" s="70">
        <v>401</v>
      </c>
      <c r="H224" s="13">
        <f t="shared" si="49"/>
        <v>107.5</v>
      </c>
      <c r="I224" s="70">
        <v>432</v>
      </c>
      <c r="J224" s="13">
        <f t="shared" si="49"/>
        <v>107.7</v>
      </c>
      <c r="K224" s="70">
        <v>467</v>
      </c>
      <c r="L224" s="13">
        <f t="shared" si="78"/>
        <v>108.1</v>
      </c>
    </row>
    <row r="225" spans="1:12" s="14" customFormat="1" ht="15" hidden="1" customHeight="1" x14ac:dyDescent="0.2">
      <c r="A225" s="44" t="s">
        <v>147</v>
      </c>
      <c r="B225" s="70">
        <v>264</v>
      </c>
      <c r="C225" s="70">
        <v>352</v>
      </c>
      <c r="D225" s="13">
        <f t="shared" si="79"/>
        <v>133.30000000000001</v>
      </c>
      <c r="E225" s="129">
        <v>376</v>
      </c>
      <c r="F225" s="13">
        <f t="shared" si="48"/>
        <v>106.8</v>
      </c>
      <c r="G225" s="70">
        <v>405</v>
      </c>
      <c r="H225" s="13">
        <f t="shared" si="49"/>
        <v>107.7</v>
      </c>
      <c r="I225" s="70">
        <v>437</v>
      </c>
      <c r="J225" s="13">
        <f t="shared" si="49"/>
        <v>107.9</v>
      </c>
      <c r="K225" s="70">
        <v>474</v>
      </c>
      <c r="L225" s="13">
        <f t="shared" si="78"/>
        <v>108.5</v>
      </c>
    </row>
    <row r="226" spans="1:12" s="14" customFormat="1" ht="15" hidden="1" customHeight="1" x14ac:dyDescent="0.2">
      <c r="A226" s="44" t="s">
        <v>9</v>
      </c>
      <c r="B226" s="70">
        <v>267</v>
      </c>
      <c r="C226" s="70">
        <v>358</v>
      </c>
      <c r="D226" s="13">
        <f t="shared" si="79"/>
        <v>134.1</v>
      </c>
      <c r="E226" s="129">
        <v>383</v>
      </c>
      <c r="F226" s="13">
        <f t="shared" si="48"/>
        <v>107</v>
      </c>
      <c r="G226" s="70">
        <v>412</v>
      </c>
      <c r="H226" s="13">
        <f t="shared" si="49"/>
        <v>107.6</v>
      </c>
      <c r="I226" s="70">
        <v>444</v>
      </c>
      <c r="J226" s="13">
        <f t="shared" si="49"/>
        <v>107.8</v>
      </c>
      <c r="K226" s="70">
        <v>481</v>
      </c>
      <c r="L226" s="13">
        <f t="shared" si="78"/>
        <v>108.3</v>
      </c>
    </row>
    <row r="227" spans="1:12" s="14" customFormat="1" ht="15" hidden="1" customHeight="1" x14ac:dyDescent="0.2">
      <c r="A227" s="44" t="s">
        <v>148</v>
      </c>
      <c r="B227" s="70">
        <v>632</v>
      </c>
      <c r="C227" s="70">
        <v>843</v>
      </c>
      <c r="D227" s="13">
        <f t="shared" si="79"/>
        <v>133.4</v>
      </c>
      <c r="E227" s="129">
        <v>906</v>
      </c>
      <c r="F227" s="13">
        <f t="shared" si="48"/>
        <v>107.5</v>
      </c>
      <c r="G227" s="70">
        <v>977</v>
      </c>
      <c r="H227" s="13">
        <f t="shared" si="49"/>
        <v>107.8</v>
      </c>
      <c r="I227" s="70">
        <v>1056</v>
      </c>
      <c r="J227" s="13">
        <f t="shared" si="49"/>
        <v>108.1</v>
      </c>
      <c r="K227" s="70">
        <v>1145</v>
      </c>
      <c r="L227" s="13">
        <f t="shared" si="78"/>
        <v>108.4</v>
      </c>
    </row>
    <row r="228" spans="1:12" s="14" customFormat="1" ht="15" hidden="1" customHeight="1" x14ac:dyDescent="0.2">
      <c r="A228" s="44" t="s">
        <v>9</v>
      </c>
      <c r="B228" s="70">
        <v>262</v>
      </c>
      <c r="C228" s="70">
        <v>350</v>
      </c>
      <c r="D228" s="13">
        <f t="shared" si="79"/>
        <v>133.6</v>
      </c>
      <c r="E228" s="129">
        <v>376</v>
      </c>
      <c r="F228" s="13">
        <f t="shared" si="48"/>
        <v>107.4</v>
      </c>
      <c r="G228" s="70">
        <v>406</v>
      </c>
      <c r="H228" s="13">
        <f t="shared" si="49"/>
        <v>108</v>
      </c>
      <c r="I228" s="70">
        <v>438</v>
      </c>
      <c r="J228" s="13">
        <f t="shared" si="49"/>
        <v>107.9</v>
      </c>
      <c r="K228" s="70">
        <v>475</v>
      </c>
      <c r="L228" s="13">
        <f t="shared" si="78"/>
        <v>108.4</v>
      </c>
    </row>
    <row r="229" spans="1:12" s="14" customFormat="1" ht="15" hidden="1" customHeight="1" x14ac:dyDescent="0.2">
      <c r="A229" s="44" t="s">
        <v>149</v>
      </c>
      <c r="B229" s="70">
        <v>513</v>
      </c>
      <c r="C229" s="70">
        <v>685</v>
      </c>
      <c r="D229" s="13">
        <f t="shared" si="79"/>
        <v>133.5</v>
      </c>
      <c r="E229" s="129">
        <v>736</v>
      </c>
      <c r="F229" s="13">
        <f t="shared" si="48"/>
        <v>107.4</v>
      </c>
      <c r="G229" s="70">
        <v>793</v>
      </c>
      <c r="H229" s="13">
        <f t="shared" si="49"/>
        <v>107.7</v>
      </c>
      <c r="I229" s="70">
        <v>858</v>
      </c>
      <c r="J229" s="13">
        <f t="shared" si="49"/>
        <v>108.2</v>
      </c>
      <c r="K229" s="70">
        <v>930</v>
      </c>
      <c r="L229" s="13">
        <f t="shared" si="78"/>
        <v>108.4</v>
      </c>
    </row>
    <row r="230" spans="1:12" s="14" customFormat="1" ht="15" hidden="1" customHeight="1" x14ac:dyDescent="0.2">
      <c r="A230" s="44" t="s">
        <v>9</v>
      </c>
      <c r="B230" s="70">
        <v>255</v>
      </c>
      <c r="C230" s="70">
        <v>339</v>
      </c>
      <c r="D230" s="13">
        <f t="shared" si="79"/>
        <v>132.9</v>
      </c>
      <c r="E230" s="129">
        <v>363</v>
      </c>
      <c r="F230" s="13">
        <f t="shared" si="48"/>
        <v>107.1</v>
      </c>
      <c r="G230" s="70">
        <v>391</v>
      </c>
      <c r="H230" s="13">
        <f t="shared" si="49"/>
        <v>107.7</v>
      </c>
      <c r="I230" s="70">
        <v>423</v>
      </c>
      <c r="J230" s="13">
        <f t="shared" si="49"/>
        <v>108.2</v>
      </c>
      <c r="K230" s="70">
        <v>459</v>
      </c>
      <c r="L230" s="13">
        <f t="shared" si="78"/>
        <v>108.5</v>
      </c>
    </row>
    <row r="231" spans="1:12" s="14" customFormat="1" ht="15" hidden="1" customHeight="1" x14ac:dyDescent="0.2">
      <c r="A231" s="44" t="s">
        <v>150</v>
      </c>
      <c r="B231" s="70">
        <v>572</v>
      </c>
      <c r="C231" s="70">
        <v>765</v>
      </c>
      <c r="D231" s="13">
        <f t="shared" si="79"/>
        <v>133.69999999999999</v>
      </c>
      <c r="E231" s="129">
        <v>821</v>
      </c>
      <c r="F231" s="13">
        <f t="shared" si="48"/>
        <v>107.3</v>
      </c>
      <c r="G231" s="70">
        <v>886</v>
      </c>
      <c r="H231" s="13">
        <f t="shared" si="49"/>
        <v>107.9</v>
      </c>
      <c r="I231" s="70">
        <v>958</v>
      </c>
      <c r="J231" s="13">
        <f t="shared" si="49"/>
        <v>108.1</v>
      </c>
      <c r="K231" s="70">
        <v>1039</v>
      </c>
      <c r="L231" s="13">
        <f t="shared" si="78"/>
        <v>108.5</v>
      </c>
    </row>
    <row r="232" spans="1:12" s="14" customFormat="1" ht="15" hidden="1" customHeight="1" x14ac:dyDescent="0.2">
      <c r="A232" s="44" t="s">
        <v>151</v>
      </c>
      <c r="B232" s="70">
        <v>892</v>
      </c>
      <c r="C232" s="70">
        <v>1192</v>
      </c>
      <c r="D232" s="13">
        <f t="shared" si="79"/>
        <v>133.6</v>
      </c>
      <c r="E232" s="129">
        <v>1280</v>
      </c>
      <c r="F232" s="13">
        <f t="shared" si="48"/>
        <v>107.4</v>
      </c>
      <c r="G232" s="70">
        <v>1381</v>
      </c>
      <c r="H232" s="13">
        <f t="shared" si="49"/>
        <v>107.9</v>
      </c>
      <c r="I232" s="70">
        <v>1494</v>
      </c>
      <c r="J232" s="13">
        <f t="shared" si="49"/>
        <v>108.2</v>
      </c>
      <c r="K232" s="70">
        <v>1621</v>
      </c>
      <c r="L232" s="13">
        <f t="shared" si="78"/>
        <v>108.5</v>
      </c>
    </row>
    <row r="233" spans="1:12" s="14" customFormat="1" ht="15" hidden="1" customHeight="1" x14ac:dyDescent="0.2">
      <c r="A233" s="44" t="s">
        <v>9</v>
      </c>
      <c r="B233" s="70">
        <v>253</v>
      </c>
      <c r="C233" s="70">
        <v>337</v>
      </c>
      <c r="D233" s="13">
        <f t="shared" si="79"/>
        <v>133.19999999999999</v>
      </c>
      <c r="E233" s="129">
        <v>362</v>
      </c>
      <c r="F233" s="13">
        <f t="shared" si="48"/>
        <v>107.4</v>
      </c>
      <c r="G233" s="70">
        <v>390</v>
      </c>
      <c r="H233" s="13">
        <f t="shared" si="49"/>
        <v>107.7</v>
      </c>
      <c r="I233" s="70">
        <v>422</v>
      </c>
      <c r="J233" s="13">
        <f t="shared" si="49"/>
        <v>108.2</v>
      </c>
      <c r="K233" s="70">
        <v>457</v>
      </c>
      <c r="L233" s="13">
        <f t="shared" si="78"/>
        <v>108.3</v>
      </c>
    </row>
    <row r="234" spans="1:12" ht="17.25" hidden="1" customHeight="1" x14ac:dyDescent="0.25">
      <c r="A234" s="44" t="s">
        <v>152</v>
      </c>
      <c r="B234" s="70">
        <v>265</v>
      </c>
      <c r="C234" s="70">
        <v>353</v>
      </c>
      <c r="D234" s="13">
        <f t="shared" si="79"/>
        <v>133.19999999999999</v>
      </c>
      <c r="E234" s="129">
        <v>378</v>
      </c>
      <c r="F234" s="13">
        <f t="shared" si="48"/>
        <v>107.1</v>
      </c>
      <c r="G234" s="70">
        <v>406</v>
      </c>
      <c r="H234" s="13">
        <f t="shared" si="49"/>
        <v>107.4</v>
      </c>
      <c r="I234" s="70">
        <v>439</v>
      </c>
      <c r="J234" s="13">
        <f t="shared" si="49"/>
        <v>108.1</v>
      </c>
      <c r="K234" s="70">
        <v>476</v>
      </c>
      <c r="L234" s="13">
        <f t="shared" si="78"/>
        <v>108.4</v>
      </c>
    </row>
    <row r="235" spans="1:12" ht="17.25" hidden="1" customHeight="1" x14ac:dyDescent="0.25">
      <c r="A235" s="44" t="s">
        <v>9</v>
      </c>
      <c r="B235" s="70">
        <v>253</v>
      </c>
      <c r="C235" s="70">
        <v>338</v>
      </c>
      <c r="D235" s="13">
        <f t="shared" si="79"/>
        <v>133.6</v>
      </c>
      <c r="E235" s="129">
        <v>363</v>
      </c>
      <c r="F235" s="13">
        <f t="shared" si="48"/>
        <v>107.4</v>
      </c>
      <c r="G235" s="70">
        <v>391</v>
      </c>
      <c r="H235" s="13">
        <f t="shared" si="49"/>
        <v>107.7</v>
      </c>
      <c r="I235" s="70">
        <v>423</v>
      </c>
      <c r="J235" s="13">
        <f t="shared" si="49"/>
        <v>108.2</v>
      </c>
      <c r="K235" s="70">
        <v>459</v>
      </c>
      <c r="L235" s="13">
        <f t="shared" si="78"/>
        <v>108.5</v>
      </c>
    </row>
    <row r="236" spans="1:12" ht="17.25" hidden="1" customHeight="1" x14ac:dyDescent="0.25">
      <c r="A236" s="44" t="s">
        <v>153</v>
      </c>
      <c r="B236" s="70">
        <v>266</v>
      </c>
      <c r="C236" s="70">
        <v>355</v>
      </c>
      <c r="D236" s="13">
        <f t="shared" si="79"/>
        <v>133.5</v>
      </c>
      <c r="E236" s="129">
        <v>381</v>
      </c>
      <c r="F236" s="13">
        <f t="shared" si="48"/>
        <v>107.3</v>
      </c>
      <c r="G236" s="70">
        <v>411</v>
      </c>
      <c r="H236" s="13">
        <f t="shared" si="49"/>
        <v>107.9</v>
      </c>
      <c r="I236" s="70">
        <v>444</v>
      </c>
      <c r="J236" s="13">
        <f t="shared" ref="J236:J240" si="80">ROUND(I236/G236*100,1)</f>
        <v>108</v>
      </c>
      <c r="K236" s="70">
        <v>481</v>
      </c>
      <c r="L236" s="13">
        <f t="shared" si="78"/>
        <v>108.3</v>
      </c>
    </row>
    <row r="237" spans="1:12" ht="17.25" hidden="1" customHeight="1" x14ac:dyDescent="0.25">
      <c r="A237" s="44" t="s">
        <v>9</v>
      </c>
      <c r="B237" s="39">
        <v>261</v>
      </c>
      <c r="C237" s="39">
        <v>350</v>
      </c>
      <c r="D237" s="38">
        <f t="shared" si="79"/>
        <v>134.1</v>
      </c>
      <c r="E237" s="133">
        <v>376</v>
      </c>
      <c r="F237" s="38">
        <f t="shared" si="48"/>
        <v>107.4</v>
      </c>
      <c r="G237" s="39">
        <v>405</v>
      </c>
      <c r="H237" s="38">
        <f t="shared" si="49"/>
        <v>107.7</v>
      </c>
      <c r="I237" s="39">
        <v>437</v>
      </c>
      <c r="J237" s="38">
        <f t="shared" si="80"/>
        <v>107.9</v>
      </c>
      <c r="K237" s="39">
        <v>474</v>
      </c>
      <c r="L237" s="38">
        <f t="shared" si="78"/>
        <v>108.5</v>
      </c>
    </row>
    <row r="238" spans="1:12" ht="17.25" hidden="1" customHeight="1" x14ac:dyDescent="0.25">
      <c r="A238" s="44" t="s">
        <v>154</v>
      </c>
      <c r="B238" s="39">
        <v>269</v>
      </c>
      <c r="C238" s="39">
        <v>358</v>
      </c>
      <c r="D238" s="38">
        <f t="shared" si="79"/>
        <v>133.1</v>
      </c>
      <c r="E238" s="133">
        <v>384</v>
      </c>
      <c r="F238" s="38">
        <f t="shared" si="48"/>
        <v>107.3</v>
      </c>
      <c r="G238" s="39">
        <v>414</v>
      </c>
      <c r="H238" s="38">
        <f t="shared" si="49"/>
        <v>107.8</v>
      </c>
      <c r="I238" s="39">
        <v>447</v>
      </c>
      <c r="J238" s="38">
        <f t="shared" si="80"/>
        <v>108</v>
      </c>
      <c r="K238" s="39">
        <v>485</v>
      </c>
      <c r="L238" s="38">
        <f t="shared" si="78"/>
        <v>108.5</v>
      </c>
    </row>
    <row r="239" spans="1:12" ht="17.25" hidden="1" customHeight="1" x14ac:dyDescent="0.25">
      <c r="A239" s="44" t="s">
        <v>9</v>
      </c>
      <c r="B239" s="39">
        <v>256</v>
      </c>
      <c r="C239" s="39">
        <v>340</v>
      </c>
      <c r="D239" s="38">
        <f t="shared" si="79"/>
        <v>132.80000000000001</v>
      </c>
      <c r="E239" s="133">
        <v>365</v>
      </c>
      <c r="F239" s="38">
        <f t="shared" si="48"/>
        <v>107.4</v>
      </c>
      <c r="G239" s="39">
        <v>393</v>
      </c>
      <c r="H239" s="38">
        <f t="shared" si="49"/>
        <v>107.7</v>
      </c>
      <c r="I239" s="39">
        <v>425</v>
      </c>
      <c r="J239" s="38">
        <f t="shared" si="80"/>
        <v>108.1</v>
      </c>
      <c r="K239" s="39">
        <v>461</v>
      </c>
      <c r="L239" s="38">
        <f t="shared" si="78"/>
        <v>108.5</v>
      </c>
    </row>
    <row r="240" spans="1:12" ht="12.75" hidden="1" customHeight="1" x14ac:dyDescent="0.25">
      <c r="A240" s="63" t="s">
        <v>6</v>
      </c>
      <c r="B240" s="24">
        <f>B8-B154-B139</f>
        <v>1149731.4000000001</v>
      </c>
      <c r="C240" s="24">
        <f>C8-C154-C139</f>
        <v>1269016.9999999998</v>
      </c>
      <c r="D240" s="22">
        <f t="shared" si="79"/>
        <v>110.4</v>
      </c>
      <c r="E240" s="24">
        <f>E8-E154-E139</f>
        <v>980122.41099999985</v>
      </c>
      <c r="F240" s="22">
        <f t="shared" si="48"/>
        <v>77.2</v>
      </c>
      <c r="G240" s="24">
        <f>G8-G154-G139</f>
        <v>-316625.8</v>
      </c>
      <c r="H240" s="22">
        <f t="shared" si="49"/>
        <v>-32.299999999999997</v>
      </c>
      <c r="I240" s="24">
        <f>I8-I154-I139</f>
        <v>-342251.19999999995</v>
      </c>
      <c r="J240" s="22">
        <f t="shared" si="80"/>
        <v>108.1</v>
      </c>
      <c r="K240" s="24">
        <f>K8-K154-K139</f>
        <v>-371214.8</v>
      </c>
      <c r="L240" s="22">
        <f t="shared" si="78"/>
        <v>108.5</v>
      </c>
    </row>
    <row r="241" spans="1:12" ht="24.9" hidden="1" customHeight="1" x14ac:dyDescent="0.25"/>
    <row r="242" spans="1:12" ht="12" customHeight="1" x14ac:dyDescent="0.3">
      <c r="A242" s="118" t="s">
        <v>53</v>
      </c>
      <c r="B242" s="101"/>
      <c r="C242" s="101"/>
      <c r="D242" s="89"/>
      <c r="E242" s="101"/>
      <c r="F242" s="89"/>
      <c r="G242" s="101"/>
      <c r="H242" s="89"/>
      <c r="I242" s="89"/>
      <c r="J242" s="89"/>
      <c r="K242" s="101"/>
      <c r="L242" s="89"/>
    </row>
    <row r="243" spans="1:12" s="15" customFormat="1" ht="18" customHeight="1" x14ac:dyDescent="0.25">
      <c r="A243" s="120" t="s">
        <v>52</v>
      </c>
      <c r="B243" s="119"/>
      <c r="C243" s="119"/>
      <c r="D243" s="114"/>
      <c r="E243" s="113"/>
      <c r="F243" s="114" t="e">
        <f t="shared" si="48"/>
        <v>#DIV/0!</v>
      </c>
      <c r="G243" s="119"/>
      <c r="H243" s="114" t="e">
        <f t="shared" si="49"/>
        <v>#DIV/0!</v>
      </c>
      <c r="I243" s="134"/>
      <c r="J243" s="114" t="e">
        <f t="shared" ref="J243" si="81">ROUND(I243/G243*100,1)</f>
        <v>#DIV/0!</v>
      </c>
      <c r="K243" s="119"/>
      <c r="L243" s="114" t="e">
        <f t="shared" ref="L243" si="82">ROUND(K243/G243*100,1)</f>
        <v>#DIV/0!</v>
      </c>
    </row>
    <row r="244" spans="1:12" s="15" customFormat="1" ht="15" customHeight="1" x14ac:dyDescent="0.2">
      <c r="A244" s="128" t="s">
        <v>155</v>
      </c>
      <c r="B244" s="119">
        <f>B17+B31+B110+B113+B114+B119+B122+B124+B125+B132+B140+B141+B157+B158+B184+B210+B211+B185+B121+B44+B111+B108</f>
        <v>682705.8</v>
      </c>
      <c r="C244" s="135">
        <f>C17+C31+C110+C113+C114+C119+C122+C124+C125+C132+C140+C141+C157+C158+C184+C210+C211+C185+C121+C44+C111+C108</f>
        <v>811372.8</v>
      </c>
      <c r="D244" s="114">
        <f t="shared" ref="D244:D256" si="83">ROUND(C244/B244*100,1)</f>
        <v>118.8</v>
      </c>
      <c r="E244" s="113">
        <v>725067.5</v>
      </c>
      <c r="F244" s="114">
        <f t="shared" si="48"/>
        <v>89.4</v>
      </c>
      <c r="G244" s="119">
        <v>182592</v>
      </c>
      <c r="H244" s="114">
        <f t="shared" si="49"/>
        <v>25.2</v>
      </c>
      <c r="I244" s="119">
        <v>196093.8</v>
      </c>
      <c r="J244" s="114">
        <f t="shared" ref="J244:J256" si="84">ROUND(I244/G244*100,1)</f>
        <v>107.4</v>
      </c>
      <c r="K244" s="119">
        <v>211012</v>
      </c>
      <c r="L244" s="114">
        <f t="shared" ref="L244:L256" si="85">ROUND(K244/I244*100,1)</f>
        <v>107.6</v>
      </c>
    </row>
    <row r="245" spans="1:12" s="15" customFormat="1" ht="15.75" customHeight="1" x14ac:dyDescent="0.2">
      <c r="A245" s="128" t="s">
        <v>156</v>
      </c>
      <c r="B245" s="119">
        <f>B18+B38+B42+B107+B117++B118+B120+B133+B142+B159+B160+B186+B187+B212+B213</f>
        <v>388656.7</v>
      </c>
      <c r="C245" s="135">
        <f>C18+C38+C42+C107+C117++C118+C120+C133+C142+C159+C160+C186+C187+C212+C213</f>
        <v>370288.6</v>
      </c>
      <c r="D245" s="114">
        <f t="shared" si="83"/>
        <v>95.3</v>
      </c>
      <c r="E245" s="113">
        <v>310585.7</v>
      </c>
      <c r="F245" s="114">
        <f t="shared" si="48"/>
        <v>83.9</v>
      </c>
      <c r="G245" s="119">
        <v>78670</v>
      </c>
      <c r="H245" s="114">
        <f t="shared" si="49"/>
        <v>25.3</v>
      </c>
      <c r="I245" s="119">
        <v>83918</v>
      </c>
      <c r="J245" s="114">
        <f t="shared" si="84"/>
        <v>106.7</v>
      </c>
      <c r="K245" s="119">
        <v>90029.4</v>
      </c>
      <c r="L245" s="114">
        <f t="shared" si="85"/>
        <v>107.3</v>
      </c>
    </row>
    <row r="246" spans="1:12" s="15" customFormat="1" ht="13.5" customHeight="1" x14ac:dyDescent="0.2">
      <c r="A246" s="128" t="s">
        <v>157</v>
      </c>
      <c r="B246" s="119">
        <f>B143+B161+B214+B215+B188</f>
        <v>8447</v>
      </c>
      <c r="C246" s="135">
        <f>C143+C161+C214+C215+C188</f>
        <v>9836</v>
      </c>
      <c r="D246" s="114">
        <f t="shared" si="83"/>
        <v>116.4</v>
      </c>
      <c r="E246" s="113">
        <v>9549.2000000000007</v>
      </c>
      <c r="F246" s="113">
        <f t="shared" si="48"/>
        <v>97.1</v>
      </c>
      <c r="G246" s="119">
        <v>2400</v>
      </c>
      <c r="H246" s="114">
        <f t="shared" si="49"/>
        <v>25.1</v>
      </c>
      <c r="I246" s="119">
        <v>2516</v>
      </c>
      <c r="J246" s="114">
        <f t="shared" si="84"/>
        <v>104.8</v>
      </c>
      <c r="K246" s="119">
        <v>2648</v>
      </c>
      <c r="L246" s="114">
        <f t="shared" si="85"/>
        <v>105.2</v>
      </c>
    </row>
    <row r="247" spans="1:12" s="15" customFormat="1" ht="16.5" customHeight="1" x14ac:dyDescent="0.2">
      <c r="A247" s="128" t="s">
        <v>158</v>
      </c>
      <c r="B247" s="119">
        <f>B19+B144+B162+B163+B189+B190+B216+B217+B30</f>
        <v>40758</v>
      </c>
      <c r="C247" s="135">
        <f>C19+C144+C162+C163+C189+C190+C216+C217+C30</f>
        <v>49859.7</v>
      </c>
      <c r="D247" s="114">
        <f t="shared" si="83"/>
        <v>122.3</v>
      </c>
      <c r="E247" s="113">
        <v>46003.3</v>
      </c>
      <c r="F247" s="114">
        <f t="shared" si="48"/>
        <v>92.3</v>
      </c>
      <c r="G247" s="119">
        <v>11668.2</v>
      </c>
      <c r="H247" s="114">
        <f t="shared" si="49"/>
        <v>25.4</v>
      </c>
      <c r="I247" s="119">
        <v>12384.6</v>
      </c>
      <c r="J247" s="114">
        <f t="shared" si="84"/>
        <v>106.1</v>
      </c>
      <c r="K247" s="119">
        <v>13161.6</v>
      </c>
      <c r="L247" s="114">
        <f t="shared" si="85"/>
        <v>106.3</v>
      </c>
    </row>
    <row r="248" spans="1:12" s="15" customFormat="1" ht="15" customHeight="1" x14ac:dyDescent="0.2">
      <c r="A248" s="128" t="s">
        <v>159</v>
      </c>
      <c r="B248" s="119">
        <f>B24+B27+B134+B145+B165+B166+B193+B219+B220+B199+B229+B230</f>
        <v>97076.9</v>
      </c>
      <c r="C248" s="135">
        <f>C24+C27+C134+C145+C165+C166+C193+C219+C220+C199+C242+C229+C230</f>
        <v>115220.4</v>
      </c>
      <c r="D248" s="114">
        <f t="shared" si="83"/>
        <v>118.7</v>
      </c>
      <c r="E248" s="113">
        <v>104131.7</v>
      </c>
      <c r="F248" s="114">
        <f t="shared" si="48"/>
        <v>90.4</v>
      </c>
      <c r="G248" s="119">
        <v>26437.599999999999</v>
      </c>
      <c r="H248" s="114">
        <f t="shared" si="49"/>
        <v>25.4</v>
      </c>
      <c r="I248" s="119">
        <v>28136.799999999999</v>
      </c>
      <c r="J248" s="114">
        <f t="shared" si="84"/>
        <v>106.4</v>
      </c>
      <c r="K248" s="119">
        <v>30048.799999999999</v>
      </c>
      <c r="L248" s="114">
        <f t="shared" si="85"/>
        <v>106.8</v>
      </c>
    </row>
    <row r="249" spans="1:12" s="15" customFormat="1" ht="14.25" customHeight="1" x14ac:dyDescent="0.2">
      <c r="A249" s="128" t="s">
        <v>160</v>
      </c>
      <c r="B249" s="119">
        <f>B28+B146+B167+B168+B194+B221+B222</f>
        <v>50823.1</v>
      </c>
      <c r="C249" s="135">
        <f>C28+C146+C167+C168+C194+C221+C222</f>
        <v>63538.1</v>
      </c>
      <c r="D249" s="114">
        <f t="shared" si="83"/>
        <v>125</v>
      </c>
      <c r="E249" s="113">
        <v>56803.3</v>
      </c>
      <c r="F249" s="114">
        <f t="shared" si="48"/>
        <v>89.4</v>
      </c>
      <c r="G249" s="119">
        <v>14338.2</v>
      </c>
      <c r="H249" s="114">
        <f t="shared" si="49"/>
        <v>25.2</v>
      </c>
      <c r="I249" s="119">
        <v>15293.2</v>
      </c>
      <c r="J249" s="114">
        <f t="shared" si="84"/>
        <v>106.7</v>
      </c>
      <c r="K249" s="119">
        <v>16390</v>
      </c>
      <c r="L249" s="114">
        <f t="shared" si="85"/>
        <v>107.2</v>
      </c>
    </row>
    <row r="250" spans="1:12" s="15" customFormat="1" ht="14.25" customHeight="1" x14ac:dyDescent="0.2">
      <c r="A250" s="128" t="s">
        <v>162</v>
      </c>
      <c r="B250" s="119">
        <f>B20+B147+B169+B170+B195+B223+B224</f>
        <v>112435</v>
      </c>
      <c r="C250" s="119">
        <f>C20+C147+C169+C170+C195+C223+C224</f>
        <v>113926</v>
      </c>
      <c r="D250" s="114">
        <f t="shared" si="83"/>
        <v>101.3</v>
      </c>
      <c r="E250" s="113">
        <v>101950</v>
      </c>
      <c r="F250" s="114">
        <f t="shared" si="48"/>
        <v>89.5</v>
      </c>
      <c r="G250" s="119">
        <v>26126.2</v>
      </c>
      <c r="H250" s="114">
        <f t="shared" si="49"/>
        <v>25.6</v>
      </c>
      <c r="I250" s="119">
        <v>27606.799999999999</v>
      </c>
      <c r="J250" s="114">
        <f t="shared" si="84"/>
        <v>105.7</v>
      </c>
      <c r="K250" s="119">
        <v>29412.799999999999</v>
      </c>
      <c r="L250" s="114">
        <f t="shared" si="85"/>
        <v>106.5</v>
      </c>
    </row>
    <row r="251" spans="1:12" s="15" customFormat="1" ht="15.75" customHeight="1" x14ac:dyDescent="0.2">
      <c r="A251" s="128" t="s">
        <v>161</v>
      </c>
      <c r="B251" s="119">
        <f>B135+B148+B171+B196+B225+B226</f>
        <v>19334</v>
      </c>
      <c r="C251" s="119">
        <f>C135+C148+C171+C196+C225+C226</f>
        <v>21820</v>
      </c>
      <c r="D251" s="114">
        <f t="shared" si="83"/>
        <v>112.9</v>
      </c>
      <c r="E251" s="113">
        <v>20470</v>
      </c>
      <c r="F251" s="114">
        <f t="shared" si="48"/>
        <v>93.8</v>
      </c>
      <c r="G251" s="119">
        <v>5176.6000000000004</v>
      </c>
      <c r="H251" s="114">
        <f t="shared" si="49"/>
        <v>25.3</v>
      </c>
      <c r="I251" s="119">
        <v>5488</v>
      </c>
      <c r="J251" s="114">
        <f t="shared" si="84"/>
        <v>106</v>
      </c>
      <c r="K251" s="119">
        <v>5846.2</v>
      </c>
      <c r="L251" s="114">
        <f t="shared" si="85"/>
        <v>106.5</v>
      </c>
    </row>
    <row r="252" spans="1:12" s="15" customFormat="1" ht="17.25" customHeight="1" x14ac:dyDescent="0.2">
      <c r="A252" s="128" t="s">
        <v>163</v>
      </c>
      <c r="B252" s="119">
        <f>B21+B22+B136+B149+B172+B173+B197+B198+B227+B205+B206+B236+B237+B228</f>
        <v>169813</v>
      </c>
      <c r="C252" s="135">
        <f>C21+C22+C136+C149+C172+C173+C205+C206+C197+C198+C227+C228+C236+C237</f>
        <v>184907</v>
      </c>
      <c r="D252" s="114">
        <f t="shared" si="83"/>
        <v>108.9</v>
      </c>
      <c r="E252" s="113">
        <v>164086.70000000001</v>
      </c>
      <c r="F252" s="114">
        <f t="shared" si="48"/>
        <v>88.7</v>
      </c>
      <c r="G252" s="119">
        <v>40723.4</v>
      </c>
      <c r="H252" s="114">
        <f t="shared" si="49"/>
        <v>24.8</v>
      </c>
      <c r="I252" s="119">
        <v>41997.8</v>
      </c>
      <c r="J252" s="114">
        <f t="shared" si="84"/>
        <v>103.1</v>
      </c>
      <c r="K252" s="119">
        <v>43591.6</v>
      </c>
      <c r="L252" s="114">
        <f t="shared" si="85"/>
        <v>103.8</v>
      </c>
    </row>
    <row r="253" spans="1:12" s="15" customFormat="1" ht="15.75" customHeight="1" x14ac:dyDescent="0.2">
      <c r="A253" s="128" t="s">
        <v>164</v>
      </c>
      <c r="B253" s="119">
        <f>B137+B150+B164+B174+B175+B191+B192+B200+B201+B218+B231</f>
        <v>28936</v>
      </c>
      <c r="C253" s="135">
        <f>C150+C164+C174+C175+C191+C192+C200+C218+C231+C137+C201</f>
        <v>33485</v>
      </c>
      <c r="D253" s="114">
        <f t="shared" si="83"/>
        <v>115.7</v>
      </c>
      <c r="E253" s="113">
        <v>31897.5</v>
      </c>
      <c r="F253" s="114">
        <f t="shared" si="48"/>
        <v>95.3</v>
      </c>
      <c r="G253" s="119">
        <v>8055.8</v>
      </c>
      <c r="H253" s="114">
        <f t="shared" si="49"/>
        <v>25.3</v>
      </c>
      <c r="I253" s="119">
        <v>8522.2000000000007</v>
      </c>
      <c r="J253" s="114">
        <f t="shared" si="84"/>
        <v>105.8</v>
      </c>
      <c r="K253" s="119">
        <v>9055.4</v>
      </c>
      <c r="L253" s="114">
        <f t="shared" si="85"/>
        <v>106.3</v>
      </c>
    </row>
    <row r="254" spans="1:12" s="15" customFormat="1" ht="15" customHeight="1" x14ac:dyDescent="0.2">
      <c r="A254" s="128" t="s">
        <v>165</v>
      </c>
      <c r="B254" s="119">
        <f>B23+B25+B151+B176+B177+B202+B203+B232+B233</f>
        <v>51010</v>
      </c>
      <c r="C254" s="135">
        <f>C23+C25+C151+C176+C177+C202+C203+C232+C233</f>
        <v>53847</v>
      </c>
      <c r="D254" s="114">
        <f t="shared" si="83"/>
        <v>105.6</v>
      </c>
      <c r="E254" s="113">
        <v>49526.7</v>
      </c>
      <c r="F254" s="114">
        <f t="shared" si="48"/>
        <v>92</v>
      </c>
      <c r="G254" s="119">
        <v>12636.6</v>
      </c>
      <c r="H254" s="114">
        <f t="shared" si="49"/>
        <v>25.5</v>
      </c>
      <c r="I254" s="119">
        <v>13493.2</v>
      </c>
      <c r="J254" s="114">
        <f t="shared" si="84"/>
        <v>106.8</v>
      </c>
      <c r="K254" s="119">
        <v>14483.2</v>
      </c>
      <c r="L254" s="114">
        <f t="shared" si="85"/>
        <v>107.3</v>
      </c>
    </row>
    <row r="255" spans="1:12" s="15" customFormat="1" ht="16.5" customHeight="1" x14ac:dyDescent="0.2">
      <c r="A255" s="128" t="s">
        <v>166</v>
      </c>
      <c r="B255" s="119">
        <f>B29+B152+B178+B179+B204+B234+B235</f>
        <v>46521.599999999999</v>
      </c>
      <c r="C255" s="135">
        <f>C29+C152+C178+C179+C204+C234+C235</f>
        <v>55394</v>
      </c>
      <c r="D255" s="114">
        <f t="shared" si="83"/>
        <v>119.1</v>
      </c>
      <c r="E255" s="113">
        <v>50273.3</v>
      </c>
      <c r="F255" s="114">
        <f t="shared" si="48"/>
        <v>90.8</v>
      </c>
      <c r="G255" s="119">
        <v>12802.2</v>
      </c>
      <c r="H255" s="114">
        <f t="shared" si="49"/>
        <v>25.5</v>
      </c>
      <c r="I255" s="119">
        <v>13604.4</v>
      </c>
      <c r="J255" s="114">
        <f t="shared" si="84"/>
        <v>106.3</v>
      </c>
      <c r="K255" s="119">
        <v>14553.4</v>
      </c>
      <c r="L255" s="114">
        <f t="shared" si="85"/>
        <v>107</v>
      </c>
    </row>
    <row r="256" spans="1:12" s="15" customFormat="1" ht="17.25" customHeight="1" x14ac:dyDescent="0.2">
      <c r="A256" s="128" t="s">
        <v>167</v>
      </c>
      <c r="B256" s="119">
        <f>B26+B153+B180+B181+B207+B208+B238+B239</f>
        <v>21712.3</v>
      </c>
      <c r="C256" s="135">
        <f>C26+C153+C180+C181+C207+C208+C238+C239</f>
        <v>24096.400000000001</v>
      </c>
      <c r="D256" s="114">
        <f t="shared" si="83"/>
        <v>111</v>
      </c>
      <c r="E256" s="113">
        <v>22557.510999999999</v>
      </c>
      <c r="F256" s="114">
        <f t="shared" si="48"/>
        <v>93.6</v>
      </c>
      <c r="G256" s="119">
        <v>5700.4</v>
      </c>
      <c r="H256" s="114">
        <f>ROUND(G256/E256*100,1)</f>
        <v>25.3</v>
      </c>
      <c r="I256" s="119">
        <v>6034.2</v>
      </c>
      <c r="J256" s="114">
        <f t="shared" si="84"/>
        <v>105.9</v>
      </c>
      <c r="K256" s="119">
        <v>6413.8</v>
      </c>
      <c r="L256" s="114">
        <f t="shared" si="85"/>
        <v>106.3</v>
      </c>
    </row>
    <row r="257" spans="1:17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x14ac:dyDescent="0.25">
      <c r="A726" s="4"/>
    </row>
  </sheetData>
  <sheetProtection insertColumns="0" insertRows="0" insertHyperlinks="0" deleteColumns="0" deleteRows="0" sort="0" autoFilter="0" pivotTables="0"/>
  <mergeCells count="8">
    <mergeCell ref="A2:K2"/>
    <mergeCell ref="A3:K3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8" orientation="landscape" horizontalDpi="180" verticalDpi="180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92"/>
  <sheetViews>
    <sheetView zoomScale="80" zoomScaleNormal="8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59" sqref="F259"/>
    </sheetView>
  </sheetViews>
  <sheetFormatPr defaultColWidth="9.109375" defaultRowHeight="13.8" x14ac:dyDescent="0.25"/>
  <cols>
    <col min="1" max="1" width="38" style="3" customWidth="1"/>
    <col min="2" max="2" width="13" style="3" customWidth="1"/>
    <col min="3" max="3" width="12.6640625" style="3" customWidth="1"/>
    <col min="4" max="4" width="10.5546875" style="3" customWidth="1"/>
    <col min="5" max="5" width="11.88671875" style="3" customWidth="1"/>
    <col min="6" max="6" width="9.6640625" style="3" customWidth="1"/>
    <col min="7" max="7" width="13.109375" style="3" customWidth="1"/>
    <col min="8" max="8" width="11" style="3" customWidth="1"/>
    <col min="9" max="9" width="12.6640625" style="3" customWidth="1"/>
    <col min="10" max="11" width="10.5546875" style="3" customWidth="1"/>
    <col min="12" max="16384" width="9.109375" style="3"/>
  </cols>
  <sheetData>
    <row r="1" spans="1:13" x14ac:dyDescent="0.25">
      <c r="G1" s="3" t="s">
        <v>11</v>
      </c>
      <c r="K1" s="3" t="s">
        <v>171</v>
      </c>
    </row>
    <row r="2" spans="1:13" ht="25.5" customHeight="1" x14ac:dyDescent="0.3">
      <c r="A2" s="137" t="s">
        <v>59</v>
      </c>
      <c r="B2" s="137"/>
      <c r="C2" s="137"/>
      <c r="D2" s="137"/>
      <c r="E2" s="137"/>
      <c r="F2" s="137"/>
      <c r="G2" s="137"/>
      <c r="H2" s="137"/>
      <c r="I2" s="137"/>
    </row>
    <row r="3" spans="1:13" ht="15.75" customHeight="1" x14ac:dyDescent="0.3">
      <c r="A3" s="137" t="s">
        <v>177</v>
      </c>
      <c r="B3" s="137"/>
      <c r="C3" s="137"/>
      <c r="D3" s="137"/>
      <c r="E3" s="137"/>
      <c r="F3" s="137"/>
      <c r="G3" s="137"/>
      <c r="H3" s="137"/>
      <c r="I3" s="137"/>
    </row>
    <row r="4" spans="1:13" ht="17.25" customHeight="1" x14ac:dyDescent="0.3">
      <c r="A4" s="10"/>
      <c r="B4" s="34"/>
      <c r="C4" s="10"/>
      <c r="D4" s="10"/>
      <c r="E4" s="10"/>
      <c r="F4" s="10"/>
      <c r="G4" s="10"/>
      <c r="H4" s="10"/>
      <c r="I4" s="1"/>
      <c r="J4" s="53"/>
      <c r="K4" s="1"/>
      <c r="L4" s="1"/>
      <c r="M4" s="1"/>
    </row>
    <row r="6" spans="1:13" ht="31.5" customHeight="1" x14ac:dyDescent="0.25">
      <c r="A6" s="140" t="s">
        <v>7</v>
      </c>
      <c r="B6" s="9" t="s">
        <v>178</v>
      </c>
      <c r="C6" s="141" t="s">
        <v>179</v>
      </c>
      <c r="D6" s="142"/>
      <c r="E6" s="141" t="s">
        <v>180</v>
      </c>
      <c r="F6" s="142"/>
      <c r="G6" s="141" t="s">
        <v>175</v>
      </c>
      <c r="H6" s="142"/>
      <c r="I6" s="141" t="s">
        <v>174</v>
      </c>
      <c r="J6" s="143"/>
      <c r="K6" s="141" t="s">
        <v>181</v>
      </c>
      <c r="L6" s="142"/>
    </row>
    <row r="7" spans="1:13" ht="40.799999999999997" x14ac:dyDescent="0.25">
      <c r="A7" s="140"/>
      <c r="B7" s="9" t="s">
        <v>61</v>
      </c>
      <c r="C7" s="9" t="s">
        <v>61</v>
      </c>
      <c r="D7" s="9" t="s">
        <v>13</v>
      </c>
      <c r="E7" s="9" t="s">
        <v>61</v>
      </c>
      <c r="F7" s="9" t="s">
        <v>13</v>
      </c>
      <c r="G7" s="9" t="s">
        <v>61</v>
      </c>
      <c r="H7" s="9" t="s">
        <v>13</v>
      </c>
      <c r="I7" s="9" t="s">
        <v>61</v>
      </c>
      <c r="J7" s="46" t="s">
        <v>13</v>
      </c>
      <c r="K7" s="9" t="s">
        <v>61</v>
      </c>
      <c r="L7" s="9" t="s">
        <v>13</v>
      </c>
    </row>
    <row r="8" spans="1:13" ht="18.75" customHeight="1" x14ac:dyDescent="0.25">
      <c r="A8" s="80" t="s">
        <v>54</v>
      </c>
      <c r="B8" s="81">
        <f>SUM(B243:B256)</f>
        <v>4253</v>
      </c>
      <c r="C8" s="81">
        <f>SUM(C243:C256)</f>
        <v>4214</v>
      </c>
      <c r="D8" s="81">
        <f>ROUND(C8/B8*100,1)</f>
        <v>99.1</v>
      </c>
      <c r="E8" s="81">
        <f>SUM(E243:E256)</f>
        <v>3409.7</v>
      </c>
      <c r="F8" s="81">
        <f>ROUND(E8/C8*100,1)</f>
        <v>80.900000000000006</v>
      </c>
      <c r="G8" s="81">
        <f>SUM(G243:G256)</f>
        <v>815.09999999999991</v>
      </c>
      <c r="H8" s="81">
        <f>ROUND(G8/E8*100,1)</f>
        <v>23.9</v>
      </c>
      <c r="I8" s="81">
        <f>SUM(I243:I256)</f>
        <v>815.09999999999991</v>
      </c>
      <c r="J8" s="81">
        <f>ROUND(I8/G8*100,1)</f>
        <v>100</v>
      </c>
      <c r="K8" s="81">
        <f>SUM(K243:K256)</f>
        <v>815.09999999999991</v>
      </c>
      <c r="L8" s="81">
        <f>ROUND(K8/I8*100,1)</f>
        <v>100</v>
      </c>
    </row>
    <row r="9" spans="1:13" ht="13.5" hidden="1" customHeight="1" x14ac:dyDescent="0.25">
      <c r="A9" s="82" t="s">
        <v>16</v>
      </c>
      <c r="B9" s="84">
        <f>B8-B10</f>
        <v>0</v>
      </c>
      <c r="C9" s="84">
        <f t="shared" ref="C9:J9" si="0">C8-C10</f>
        <v>0</v>
      </c>
      <c r="D9" s="84">
        <f t="shared" si="0"/>
        <v>0</v>
      </c>
      <c r="E9" s="85">
        <f t="shared" si="0"/>
        <v>-681.80000000000018</v>
      </c>
      <c r="F9" s="85">
        <f t="shared" si="0"/>
        <v>-16.199999999999989</v>
      </c>
      <c r="G9" s="85">
        <f t="shared" si="0"/>
        <v>-3260.4</v>
      </c>
      <c r="H9" s="85">
        <f t="shared" si="0"/>
        <v>-75.699999999999989</v>
      </c>
      <c r="I9" s="85">
        <f t="shared" si="0"/>
        <v>-3260.4</v>
      </c>
      <c r="J9" s="85">
        <f t="shared" si="0"/>
        <v>0</v>
      </c>
      <c r="K9" s="85">
        <f t="shared" ref="K9:L9" si="1">K8-K10</f>
        <v>-3260.4</v>
      </c>
      <c r="L9" s="85">
        <f t="shared" si="1"/>
        <v>0</v>
      </c>
    </row>
    <row r="10" spans="1:13" ht="11.25" hidden="1" customHeight="1" x14ac:dyDescent="0.25">
      <c r="A10" s="82" t="s">
        <v>17</v>
      </c>
      <c r="B10" s="84">
        <f>ROUND(SUM(B16+B32+B35)+SUM(B106+B109+B112+B116+B123+B127+B131)+B154,1)</f>
        <v>4253</v>
      </c>
      <c r="C10" s="84">
        <f>ROUND(SUM(C16+C32+C35)+SUM(C106+C109+C112+C116+C123+C127+C131)+C154,1)</f>
        <v>4214</v>
      </c>
      <c r="D10" s="84">
        <f>ROUND(C10/B10*100,1)</f>
        <v>99.1</v>
      </c>
      <c r="E10" s="85">
        <f>ROUND(SUM(E16+E32+E35)+SUM(E106+E109+E112+E116+E123+E127+E131)+E154,1)</f>
        <v>4091.5</v>
      </c>
      <c r="F10" s="85">
        <f>ROUND(E10/C10*100,1)</f>
        <v>97.1</v>
      </c>
      <c r="G10" s="85">
        <f>ROUND(SUM(G16+G32+G35)+SUM(G106+G109+G112+G116+G123+G127+G131)+G154,1)</f>
        <v>4075.5</v>
      </c>
      <c r="H10" s="85">
        <f>ROUND(G10/E10*100,1)</f>
        <v>99.6</v>
      </c>
      <c r="I10" s="85">
        <f>ROUND(SUM(I16+I32+I35)+SUM(I106+I109+I112+I116+I123+I127+I131)+I154,1)</f>
        <v>4075.5</v>
      </c>
      <c r="J10" s="85">
        <f>ROUND(I10/G10*100,1)</f>
        <v>100</v>
      </c>
      <c r="K10" s="85">
        <f>ROUND(SUM(K16+K32+K35)+SUM(K106+K109+K112+K116+K123+K127+K131)+K154,1)</f>
        <v>4075.5</v>
      </c>
      <c r="L10" s="85">
        <f>ROUND(K10/I10*100,1)</f>
        <v>100</v>
      </c>
    </row>
    <row r="11" spans="1:13" ht="12.75" hidden="1" customHeight="1" x14ac:dyDescent="0.25">
      <c r="A11" s="82" t="s">
        <v>18</v>
      </c>
      <c r="B11" s="84">
        <f>B8-B12</f>
        <v>0</v>
      </c>
      <c r="C11" s="84">
        <f t="shared" ref="C11:J11" si="2">C8-C12</f>
        <v>0</v>
      </c>
      <c r="D11" s="84">
        <f t="shared" si="2"/>
        <v>0</v>
      </c>
      <c r="E11" s="85">
        <f t="shared" si="2"/>
        <v>0</v>
      </c>
      <c r="F11" s="85">
        <f t="shared" si="2"/>
        <v>0</v>
      </c>
      <c r="G11" s="85">
        <f>G8-G12</f>
        <v>0</v>
      </c>
      <c r="H11" s="85">
        <f t="shared" si="2"/>
        <v>0</v>
      </c>
      <c r="I11" s="85">
        <f t="shared" si="2"/>
        <v>0</v>
      </c>
      <c r="J11" s="85">
        <f t="shared" si="2"/>
        <v>0</v>
      </c>
      <c r="K11" s="85">
        <f t="shared" ref="K11:L11" si="3">K8-K12</f>
        <v>0</v>
      </c>
      <c r="L11" s="85">
        <f t="shared" si="3"/>
        <v>0</v>
      </c>
    </row>
    <row r="12" spans="1:13" ht="13.5" hidden="1" customHeight="1" x14ac:dyDescent="0.25">
      <c r="A12" s="82" t="s">
        <v>17</v>
      </c>
      <c r="B12" s="84">
        <f>ROUND(SUM(B243:B256),1)</f>
        <v>4253</v>
      </c>
      <c r="C12" s="84">
        <f>ROUND(SUM(C243:C256),1)</f>
        <v>4214</v>
      </c>
      <c r="D12" s="84">
        <f>ROUND(C12/B12*100,1)</f>
        <v>99.1</v>
      </c>
      <c r="E12" s="85">
        <f>ROUND(SUM(E243:E256),1)</f>
        <v>3409.7</v>
      </c>
      <c r="F12" s="85">
        <f>ROUND(E12/C12*100,1)</f>
        <v>80.900000000000006</v>
      </c>
      <c r="G12" s="85">
        <f>ROUND(SUM(G243:G256),1)</f>
        <v>815.1</v>
      </c>
      <c r="H12" s="85">
        <f>ROUND(G12/E12*100,1)</f>
        <v>23.9</v>
      </c>
      <c r="I12" s="85">
        <f>ROUND(SUM(I243:I256),1)</f>
        <v>815.1</v>
      </c>
      <c r="J12" s="85">
        <f>ROUND(I12/G12*100,1)</f>
        <v>100</v>
      </c>
      <c r="K12" s="85">
        <f>ROUND(SUM(K243:K256),1)</f>
        <v>815.1</v>
      </c>
      <c r="L12" s="85">
        <f>ROUND(K12/I12*100,1)</f>
        <v>100</v>
      </c>
    </row>
    <row r="13" spans="1:13" ht="13.5" hidden="1" customHeight="1" x14ac:dyDescent="0.25">
      <c r="A13" s="82" t="s">
        <v>19</v>
      </c>
      <c r="B13" s="84">
        <f t="shared" ref="B13:J13" si="4">B154-B14</f>
        <v>0</v>
      </c>
      <c r="C13" s="84">
        <f t="shared" si="4"/>
        <v>0</v>
      </c>
      <c r="D13" s="84">
        <f t="shared" si="4"/>
        <v>0</v>
      </c>
      <c r="E13" s="85">
        <f t="shared" si="4"/>
        <v>0</v>
      </c>
      <c r="F13" s="85">
        <f t="shared" si="4"/>
        <v>0</v>
      </c>
      <c r="G13" s="85">
        <f t="shared" si="4"/>
        <v>0</v>
      </c>
      <c r="H13" s="85">
        <f t="shared" si="4"/>
        <v>0</v>
      </c>
      <c r="I13" s="85">
        <f t="shared" si="4"/>
        <v>0</v>
      </c>
      <c r="J13" s="85">
        <f t="shared" si="4"/>
        <v>0</v>
      </c>
      <c r="K13" s="85">
        <f t="shared" ref="K13:L13" si="5">K154-K14</f>
        <v>0</v>
      </c>
      <c r="L13" s="85">
        <f t="shared" si="5"/>
        <v>0</v>
      </c>
    </row>
    <row r="14" spans="1:13" ht="13.5" hidden="1" customHeight="1" x14ac:dyDescent="0.25">
      <c r="A14" s="82" t="s">
        <v>17</v>
      </c>
      <c r="B14" s="84">
        <f>ROUND(SUM(B156+B183+B209),1)</f>
        <v>1534</v>
      </c>
      <c r="C14" s="84">
        <f>ROUND(SUM(C156+C183+C209),1)</f>
        <v>1534</v>
      </c>
      <c r="D14" s="84">
        <f>ROUND(C14/B14*100,1)</f>
        <v>100</v>
      </c>
      <c r="E14" s="85">
        <f>ROUND(SUM(E156+E183+E209),1)</f>
        <v>1534</v>
      </c>
      <c r="F14" s="85">
        <f>ROUND(E14/C14*100,1)</f>
        <v>100</v>
      </c>
      <c r="G14" s="85">
        <f>ROUND(SUM(G156+G183+G209),1)</f>
        <v>1534</v>
      </c>
      <c r="H14" s="85">
        <f>ROUND(G14/E14*100,1)</f>
        <v>100</v>
      </c>
      <c r="I14" s="85">
        <f>ROUND(SUM(I156+I183+I209),1)</f>
        <v>1534</v>
      </c>
      <c r="J14" s="85">
        <f>ROUND(I14/G14*100,1)</f>
        <v>100</v>
      </c>
      <c r="K14" s="85">
        <f>ROUND(SUM(K156+K183+K209),1)</f>
        <v>1534</v>
      </c>
      <c r="L14" s="85">
        <f>ROUND(K14/I14*100,1)</f>
        <v>100</v>
      </c>
    </row>
    <row r="15" spans="1:13" ht="24.9" hidden="1" customHeight="1" x14ac:dyDescent="0.3">
      <c r="A15" s="87" t="s">
        <v>56</v>
      </c>
      <c r="B15" s="88"/>
      <c r="C15" s="88"/>
      <c r="D15" s="88"/>
      <c r="E15" s="89"/>
      <c r="F15" s="89"/>
      <c r="G15" s="89"/>
      <c r="H15" s="89"/>
      <c r="I15" s="89"/>
      <c r="J15" s="89"/>
      <c r="K15" s="89"/>
      <c r="L15" s="89"/>
    </row>
    <row r="16" spans="1:13" ht="27" hidden="1" customHeight="1" x14ac:dyDescent="0.25">
      <c r="A16" s="90" t="s">
        <v>15</v>
      </c>
      <c r="B16" s="96">
        <f>SUM(B17:B31)</f>
        <v>1112</v>
      </c>
      <c r="C16" s="96">
        <f>SUM(C17:C31)</f>
        <v>1145</v>
      </c>
      <c r="D16" s="97">
        <f t="shared" ref="D16:D35" si="6">ROUND(C16/B16*100,1)</f>
        <v>103</v>
      </c>
      <c r="E16" s="96">
        <f>SUM(E17:E31)</f>
        <v>1129</v>
      </c>
      <c r="F16" s="97">
        <f>ROUND(E16/C16*100,1)</f>
        <v>98.6</v>
      </c>
      <c r="G16" s="96">
        <f>SUM(G17:G31)</f>
        <v>1123</v>
      </c>
      <c r="H16" s="97">
        <f>ROUND(G16/E16*100,1)</f>
        <v>99.5</v>
      </c>
      <c r="I16" s="96">
        <f>SUM(I17:I31)</f>
        <v>1123</v>
      </c>
      <c r="J16" s="97">
        <f t="shared" ref="J16:J35" si="7">ROUND(I16/G16*100,1)</f>
        <v>100</v>
      </c>
      <c r="K16" s="96">
        <f>SUM(K17:K31)</f>
        <v>1123</v>
      </c>
      <c r="L16" s="97">
        <f t="shared" ref="L16:L35" si="8">ROUND(K16/I16*100,1)</f>
        <v>100</v>
      </c>
    </row>
    <row r="17" spans="1:12" ht="1.5" hidden="1" customHeight="1" x14ac:dyDescent="0.25">
      <c r="A17" s="93"/>
      <c r="B17" s="94"/>
      <c r="C17" s="94"/>
      <c r="D17" s="85"/>
      <c r="E17" s="94"/>
      <c r="F17" s="85"/>
      <c r="G17" s="94"/>
      <c r="H17" s="85"/>
      <c r="I17" s="94"/>
      <c r="J17" s="85"/>
      <c r="K17" s="94"/>
      <c r="L17" s="85"/>
    </row>
    <row r="18" spans="1:12" ht="12.75" hidden="1" customHeight="1" x14ac:dyDescent="0.25">
      <c r="A18" s="93" t="s">
        <v>63</v>
      </c>
      <c r="B18" s="122">
        <v>24</v>
      </c>
      <c r="C18" s="122">
        <v>14</v>
      </c>
      <c r="D18" s="85">
        <f t="shared" si="6"/>
        <v>58.3</v>
      </c>
      <c r="E18" s="122">
        <v>6</v>
      </c>
      <c r="F18" s="85">
        <f t="shared" ref="F18:F31" si="9">ROUND(E18/C18*100,1)</f>
        <v>42.9</v>
      </c>
      <c r="G18" s="122">
        <v>0</v>
      </c>
      <c r="H18" s="85">
        <f t="shared" ref="H18:H31" si="10">ROUND(G18/E18*100,1)</f>
        <v>0</v>
      </c>
      <c r="I18" s="122">
        <v>0</v>
      </c>
      <c r="J18" s="85" t="e">
        <f t="shared" si="7"/>
        <v>#DIV/0!</v>
      </c>
      <c r="K18" s="122">
        <v>0</v>
      </c>
      <c r="L18" s="85" t="e">
        <f t="shared" si="8"/>
        <v>#DIV/0!</v>
      </c>
    </row>
    <row r="19" spans="1:12" ht="15" hidden="1" customHeight="1" x14ac:dyDescent="0.25">
      <c r="A19" s="93"/>
      <c r="B19" s="122"/>
      <c r="C19" s="122"/>
      <c r="D19" s="85"/>
      <c r="E19" s="122"/>
      <c r="F19" s="85"/>
      <c r="G19" s="122"/>
      <c r="H19" s="85"/>
      <c r="I19" s="122"/>
      <c r="J19" s="85"/>
      <c r="K19" s="122"/>
      <c r="L19" s="85"/>
    </row>
    <row r="20" spans="1:12" ht="14.25" hidden="1" customHeight="1" x14ac:dyDescent="0.25">
      <c r="A20" s="93" t="s">
        <v>64</v>
      </c>
      <c r="B20" s="122">
        <v>244</v>
      </c>
      <c r="C20" s="122">
        <v>217</v>
      </c>
      <c r="D20" s="85">
        <f t="shared" si="6"/>
        <v>88.9</v>
      </c>
      <c r="E20" s="122">
        <v>213</v>
      </c>
      <c r="F20" s="85">
        <f t="shared" si="9"/>
        <v>98.2</v>
      </c>
      <c r="G20" s="122">
        <v>213</v>
      </c>
      <c r="H20" s="85">
        <f t="shared" si="10"/>
        <v>100</v>
      </c>
      <c r="I20" s="122">
        <v>213</v>
      </c>
      <c r="J20" s="85">
        <f t="shared" si="7"/>
        <v>100</v>
      </c>
      <c r="K20" s="122">
        <v>213</v>
      </c>
      <c r="L20" s="85">
        <f t="shared" si="8"/>
        <v>100</v>
      </c>
    </row>
    <row r="21" spans="1:12" ht="14.25" hidden="1" customHeight="1" x14ac:dyDescent="0.25">
      <c r="A21" s="93" t="s">
        <v>65</v>
      </c>
      <c r="B21" s="122">
        <v>164</v>
      </c>
      <c r="C21" s="122">
        <v>161</v>
      </c>
      <c r="D21" s="85">
        <f t="shared" si="6"/>
        <v>98.2</v>
      </c>
      <c r="E21" s="122">
        <v>157</v>
      </c>
      <c r="F21" s="85">
        <f t="shared" si="9"/>
        <v>97.5</v>
      </c>
      <c r="G21" s="122">
        <v>157</v>
      </c>
      <c r="H21" s="85">
        <f t="shared" si="10"/>
        <v>100</v>
      </c>
      <c r="I21" s="122">
        <v>157</v>
      </c>
      <c r="J21" s="85">
        <f t="shared" si="7"/>
        <v>100</v>
      </c>
      <c r="K21" s="122">
        <v>157</v>
      </c>
      <c r="L21" s="85">
        <f t="shared" si="8"/>
        <v>100</v>
      </c>
    </row>
    <row r="22" spans="1:12" ht="14.25" hidden="1" customHeight="1" x14ac:dyDescent="0.25">
      <c r="A22" s="93" t="s">
        <v>66</v>
      </c>
      <c r="B22" s="122">
        <v>130</v>
      </c>
      <c r="C22" s="122">
        <v>127</v>
      </c>
      <c r="D22" s="85">
        <f t="shared" si="6"/>
        <v>97.7</v>
      </c>
      <c r="E22" s="122">
        <v>127</v>
      </c>
      <c r="F22" s="85">
        <f t="shared" si="9"/>
        <v>100</v>
      </c>
      <c r="G22" s="122">
        <v>127</v>
      </c>
      <c r="H22" s="85">
        <f t="shared" si="10"/>
        <v>100</v>
      </c>
      <c r="I22" s="122">
        <v>127</v>
      </c>
      <c r="J22" s="85">
        <f t="shared" si="7"/>
        <v>100</v>
      </c>
      <c r="K22" s="122">
        <v>127</v>
      </c>
      <c r="L22" s="85">
        <f t="shared" si="8"/>
        <v>100</v>
      </c>
    </row>
    <row r="23" spans="1:12" ht="14.25" hidden="1" customHeight="1" x14ac:dyDescent="0.25">
      <c r="A23" s="93" t="s">
        <v>67</v>
      </c>
      <c r="B23" s="122">
        <v>48</v>
      </c>
      <c r="C23" s="122">
        <v>43</v>
      </c>
      <c r="D23" s="85">
        <f t="shared" si="6"/>
        <v>89.6</v>
      </c>
      <c r="E23" s="122">
        <v>43</v>
      </c>
      <c r="F23" s="85">
        <f t="shared" si="9"/>
        <v>100</v>
      </c>
      <c r="G23" s="122">
        <v>43</v>
      </c>
      <c r="H23" s="85">
        <f t="shared" si="10"/>
        <v>100</v>
      </c>
      <c r="I23" s="122">
        <v>43</v>
      </c>
      <c r="J23" s="85">
        <f t="shared" si="7"/>
        <v>100</v>
      </c>
      <c r="K23" s="122">
        <v>43</v>
      </c>
      <c r="L23" s="85">
        <f t="shared" si="8"/>
        <v>100</v>
      </c>
    </row>
    <row r="24" spans="1:12" ht="13.5" hidden="1" customHeight="1" x14ac:dyDescent="0.25">
      <c r="A24" s="93" t="s">
        <v>68</v>
      </c>
      <c r="B24" s="122">
        <v>96</v>
      </c>
      <c r="C24" s="122">
        <v>88</v>
      </c>
      <c r="D24" s="85">
        <f t="shared" si="6"/>
        <v>91.7</v>
      </c>
      <c r="E24" s="122">
        <v>88</v>
      </c>
      <c r="F24" s="85">
        <f t="shared" si="9"/>
        <v>100</v>
      </c>
      <c r="G24" s="122">
        <v>88</v>
      </c>
      <c r="H24" s="85">
        <f t="shared" si="10"/>
        <v>100</v>
      </c>
      <c r="I24" s="122">
        <v>88</v>
      </c>
      <c r="J24" s="85">
        <f t="shared" si="7"/>
        <v>100</v>
      </c>
      <c r="K24" s="122">
        <v>88</v>
      </c>
      <c r="L24" s="85">
        <f t="shared" si="8"/>
        <v>100</v>
      </c>
    </row>
    <row r="25" spans="1:12" ht="14.25" hidden="1" customHeight="1" x14ac:dyDescent="0.25">
      <c r="A25" s="93" t="s">
        <v>69</v>
      </c>
      <c r="B25" s="122">
        <v>0</v>
      </c>
      <c r="C25" s="122"/>
      <c r="D25" s="85" t="e">
        <f t="shared" si="6"/>
        <v>#DIV/0!</v>
      </c>
      <c r="E25" s="122">
        <v>0</v>
      </c>
      <c r="F25" s="85" t="e">
        <f t="shared" si="9"/>
        <v>#DIV/0!</v>
      </c>
      <c r="G25" s="122">
        <v>0</v>
      </c>
      <c r="H25" s="85" t="e">
        <f t="shared" si="10"/>
        <v>#DIV/0!</v>
      </c>
      <c r="I25" s="122">
        <v>0</v>
      </c>
      <c r="J25" s="85" t="e">
        <f t="shared" si="7"/>
        <v>#DIV/0!</v>
      </c>
      <c r="K25" s="122">
        <v>0</v>
      </c>
      <c r="L25" s="85" t="e">
        <f t="shared" si="8"/>
        <v>#DIV/0!</v>
      </c>
    </row>
    <row r="26" spans="1:12" ht="14.25" hidden="1" customHeight="1" x14ac:dyDescent="0.25">
      <c r="A26" s="93" t="s">
        <v>70</v>
      </c>
      <c r="B26" s="122">
        <v>27</v>
      </c>
      <c r="C26" s="122">
        <v>23</v>
      </c>
      <c r="D26" s="85">
        <f t="shared" si="6"/>
        <v>85.2</v>
      </c>
      <c r="E26" s="122">
        <v>23</v>
      </c>
      <c r="F26" s="85">
        <f t="shared" si="9"/>
        <v>100</v>
      </c>
      <c r="G26" s="122">
        <v>23</v>
      </c>
      <c r="H26" s="85">
        <f t="shared" si="10"/>
        <v>100</v>
      </c>
      <c r="I26" s="122">
        <v>23</v>
      </c>
      <c r="J26" s="85">
        <f t="shared" si="7"/>
        <v>100</v>
      </c>
      <c r="K26" s="122">
        <v>23</v>
      </c>
      <c r="L26" s="85">
        <f t="shared" si="8"/>
        <v>100</v>
      </c>
    </row>
    <row r="27" spans="1:12" ht="14.25" hidden="1" customHeight="1" x14ac:dyDescent="0.25">
      <c r="A27" s="93" t="s">
        <v>74</v>
      </c>
      <c r="B27" s="122">
        <v>73</v>
      </c>
      <c r="C27" s="122">
        <v>67</v>
      </c>
      <c r="D27" s="85">
        <f t="shared" si="6"/>
        <v>91.8</v>
      </c>
      <c r="E27" s="122">
        <v>67</v>
      </c>
      <c r="F27" s="85">
        <f t="shared" si="9"/>
        <v>100</v>
      </c>
      <c r="G27" s="122">
        <v>67</v>
      </c>
      <c r="H27" s="85">
        <f t="shared" si="10"/>
        <v>100</v>
      </c>
      <c r="I27" s="122">
        <v>67</v>
      </c>
      <c r="J27" s="85">
        <f t="shared" si="7"/>
        <v>100</v>
      </c>
      <c r="K27" s="122">
        <v>67</v>
      </c>
      <c r="L27" s="85">
        <f t="shared" si="8"/>
        <v>100</v>
      </c>
    </row>
    <row r="28" spans="1:12" ht="14.25" hidden="1" customHeight="1" x14ac:dyDescent="0.25">
      <c r="A28" s="93" t="s">
        <v>71</v>
      </c>
      <c r="B28" s="122">
        <v>90</v>
      </c>
      <c r="C28" s="122">
        <v>91</v>
      </c>
      <c r="D28" s="85">
        <f t="shared" si="6"/>
        <v>101.1</v>
      </c>
      <c r="E28" s="122">
        <v>91</v>
      </c>
      <c r="F28" s="85">
        <f t="shared" si="9"/>
        <v>100</v>
      </c>
      <c r="G28" s="122">
        <v>91</v>
      </c>
      <c r="H28" s="85">
        <f t="shared" si="10"/>
        <v>100</v>
      </c>
      <c r="I28" s="122">
        <v>91</v>
      </c>
      <c r="J28" s="85">
        <f t="shared" si="7"/>
        <v>100</v>
      </c>
      <c r="K28" s="122">
        <v>91</v>
      </c>
      <c r="L28" s="85">
        <f t="shared" si="8"/>
        <v>100</v>
      </c>
    </row>
    <row r="29" spans="1:12" ht="14.25" hidden="1" customHeight="1" x14ac:dyDescent="0.25">
      <c r="A29" s="93" t="s">
        <v>72</v>
      </c>
      <c r="B29" s="122">
        <v>72</v>
      </c>
      <c r="C29" s="122">
        <v>67</v>
      </c>
      <c r="D29" s="85">
        <f t="shared" si="6"/>
        <v>93.1</v>
      </c>
      <c r="E29" s="122">
        <v>67</v>
      </c>
      <c r="F29" s="85">
        <f t="shared" si="9"/>
        <v>100</v>
      </c>
      <c r="G29" s="122">
        <v>67</v>
      </c>
      <c r="H29" s="85">
        <f t="shared" si="10"/>
        <v>100</v>
      </c>
      <c r="I29" s="122">
        <v>67</v>
      </c>
      <c r="J29" s="85">
        <f t="shared" si="7"/>
        <v>100</v>
      </c>
      <c r="K29" s="122">
        <v>67</v>
      </c>
      <c r="L29" s="85">
        <f t="shared" si="8"/>
        <v>100</v>
      </c>
    </row>
    <row r="30" spans="1:12" ht="14.25" hidden="1" customHeight="1" x14ac:dyDescent="0.25">
      <c r="A30" s="93" t="s">
        <v>73</v>
      </c>
      <c r="B30" s="122">
        <v>52</v>
      </c>
      <c r="C30" s="122">
        <v>53</v>
      </c>
      <c r="D30" s="85">
        <f t="shared" si="6"/>
        <v>101.9</v>
      </c>
      <c r="E30" s="122">
        <v>53</v>
      </c>
      <c r="F30" s="85">
        <f t="shared" si="9"/>
        <v>100</v>
      </c>
      <c r="G30" s="122">
        <v>53</v>
      </c>
      <c r="H30" s="85">
        <f t="shared" si="10"/>
        <v>100</v>
      </c>
      <c r="I30" s="122">
        <v>53</v>
      </c>
      <c r="J30" s="85">
        <f t="shared" si="7"/>
        <v>100</v>
      </c>
      <c r="K30" s="122">
        <v>53</v>
      </c>
      <c r="L30" s="85">
        <f t="shared" si="8"/>
        <v>100</v>
      </c>
    </row>
    <row r="31" spans="1:12" ht="14.25" hidden="1" customHeight="1" x14ac:dyDescent="0.25">
      <c r="A31" s="93" t="s">
        <v>176</v>
      </c>
      <c r="B31" s="122">
        <v>92</v>
      </c>
      <c r="C31" s="122">
        <v>194</v>
      </c>
      <c r="D31" s="85">
        <f t="shared" si="6"/>
        <v>210.9</v>
      </c>
      <c r="E31" s="122">
        <v>194</v>
      </c>
      <c r="F31" s="85">
        <f t="shared" si="9"/>
        <v>100</v>
      </c>
      <c r="G31" s="122">
        <v>194</v>
      </c>
      <c r="H31" s="85">
        <f t="shared" si="10"/>
        <v>100</v>
      </c>
      <c r="I31" s="122">
        <v>194</v>
      </c>
      <c r="J31" s="85">
        <f t="shared" si="7"/>
        <v>100</v>
      </c>
      <c r="K31" s="122">
        <v>194</v>
      </c>
      <c r="L31" s="85">
        <f t="shared" si="8"/>
        <v>100</v>
      </c>
    </row>
    <row r="32" spans="1:12" ht="21.75" hidden="1" customHeight="1" x14ac:dyDescent="0.25">
      <c r="A32" s="90" t="s">
        <v>0</v>
      </c>
      <c r="B32" s="96">
        <f>SUM(B33:B34)</f>
        <v>0</v>
      </c>
      <c r="C32" s="96">
        <f>SUM(C33:C34)</f>
        <v>0</v>
      </c>
      <c r="D32" s="97" t="e">
        <f t="shared" si="6"/>
        <v>#DIV/0!</v>
      </c>
      <c r="E32" s="96">
        <f>SUM(E33:E34)</f>
        <v>0</v>
      </c>
      <c r="F32" s="97" t="e">
        <f>ROUND(E32/C32*100,1)</f>
        <v>#DIV/0!</v>
      </c>
      <c r="G32" s="96">
        <f>SUM(G33:G34)</f>
        <v>0</v>
      </c>
      <c r="H32" s="97" t="e">
        <f>ROUND(G32/E32*100,1)</f>
        <v>#DIV/0!</v>
      </c>
      <c r="I32" s="96">
        <f>SUM(I33:I34)</f>
        <v>0</v>
      </c>
      <c r="J32" s="97" t="e">
        <f t="shared" si="7"/>
        <v>#DIV/0!</v>
      </c>
      <c r="K32" s="96">
        <f>SUM(K33:K34)</f>
        <v>0</v>
      </c>
      <c r="L32" s="97" t="e">
        <f t="shared" si="8"/>
        <v>#DIV/0!</v>
      </c>
    </row>
    <row r="33" spans="1:23" ht="14.25" hidden="1" customHeight="1" x14ac:dyDescent="0.25">
      <c r="A33" s="93"/>
      <c r="B33" s="94"/>
      <c r="C33" s="94"/>
      <c r="D33" s="85" t="e">
        <f t="shared" si="6"/>
        <v>#DIV/0!</v>
      </c>
      <c r="E33" s="94"/>
      <c r="F33" s="85" t="e">
        <f t="shared" ref="F33:F34" si="11">ROUND(E33/C33*100,1)</f>
        <v>#DIV/0!</v>
      </c>
      <c r="G33" s="94"/>
      <c r="H33" s="85" t="e">
        <f t="shared" ref="H33:H34" si="12">ROUND(G33/E33*100,1)</f>
        <v>#DIV/0!</v>
      </c>
      <c r="I33" s="94"/>
      <c r="J33" s="85" t="e">
        <f t="shared" si="7"/>
        <v>#DIV/0!</v>
      </c>
      <c r="K33" s="94"/>
      <c r="L33" s="85" t="e">
        <f t="shared" si="8"/>
        <v>#DIV/0!</v>
      </c>
    </row>
    <row r="34" spans="1:23" ht="15.75" hidden="1" customHeight="1" x14ac:dyDescent="0.25">
      <c r="A34" s="93"/>
      <c r="B34" s="94"/>
      <c r="C34" s="94"/>
      <c r="D34" s="85" t="e">
        <f t="shared" si="6"/>
        <v>#DIV/0!</v>
      </c>
      <c r="E34" s="94"/>
      <c r="F34" s="85" t="e">
        <f t="shared" si="11"/>
        <v>#DIV/0!</v>
      </c>
      <c r="G34" s="94"/>
      <c r="H34" s="85" t="e">
        <f t="shared" si="12"/>
        <v>#DIV/0!</v>
      </c>
      <c r="I34" s="94"/>
      <c r="J34" s="85" t="e">
        <f t="shared" si="7"/>
        <v>#DIV/0!</v>
      </c>
      <c r="K34" s="94"/>
      <c r="L34" s="85" t="e">
        <f t="shared" si="8"/>
        <v>#DIV/0!</v>
      </c>
    </row>
    <row r="35" spans="1:23" ht="22.5" hidden="1" customHeight="1" x14ac:dyDescent="0.25">
      <c r="A35" s="90" t="s">
        <v>1</v>
      </c>
      <c r="B35" s="123">
        <f>B37+B40+B43+B46+B49+B52+B55+B58+B61+B64+B67+B70+B73+B76+B79+B82+B85+B88+B91+B94+B97+B100+B103</f>
        <v>506</v>
      </c>
      <c r="C35" s="123">
        <f>C37+C40+C43+C46+C49+C52+C55+C58+C61+C64+C67+C70+C73+C76+C79+C82+C85+C88+C91+C94+C97+C100+C103</f>
        <v>441</v>
      </c>
      <c r="D35" s="97">
        <f t="shared" si="6"/>
        <v>87.2</v>
      </c>
      <c r="E35" s="123">
        <f>E37+E40+E43+E46+E49+E52+E55+E58+E61+E64+E67+E70+E73+E76+E79+E82+E85+E88+E91+E94+E97+E100+E103</f>
        <v>340</v>
      </c>
      <c r="F35" s="97">
        <f>ROUND(E35/C35*100,1)</f>
        <v>77.099999999999994</v>
      </c>
      <c r="G35" s="123">
        <f>G37+G40+G43+G46+G49+G52+G55+G58+G61+G64+G67+G70+G73+G76+G79+G82+G85+G88+G91+G94+G97+G100+G103</f>
        <v>330</v>
      </c>
      <c r="H35" s="97">
        <f>ROUND(G35/E35*100,1)</f>
        <v>97.1</v>
      </c>
      <c r="I35" s="123">
        <f>I37+I40+I43+I46+I49+I52+I55+I58+I61+I64+I67+I70+I73+I76+I79+I82+I85+I88+I91+I94+I97+I100+I103</f>
        <v>330</v>
      </c>
      <c r="J35" s="97">
        <f t="shared" si="7"/>
        <v>100</v>
      </c>
      <c r="K35" s="123">
        <f>K37+K40+K43+K46+K49+K52+K55+K58+K61+K64+K67+K70+K73+K76+K79+K82+K85+K88+K91+K94+K97+K100+K103</f>
        <v>330</v>
      </c>
      <c r="L35" s="97">
        <f t="shared" si="8"/>
        <v>100</v>
      </c>
    </row>
    <row r="36" spans="1:23" ht="14.25" hidden="1" customHeight="1" x14ac:dyDescent="0.3">
      <c r="A36" s="100" t="s">
        <v>2</v>
      </c>
      <c r="B36" s="101"/>
      <c r="C36" s="101"/>
      <c r="D36" s="89"/>
      <c r="E36" s="101"/>
      <c r="F36" s="89"/>
      <c r="G36" s="101"/>
      <c r="H36" s="89"/>
      <c r="I36" s="101"/>
      <c r="J36" s="89"/>
      <c r="K36" s="101"/>
      <c r="L36" s="89"/>
    </row>
    <row r="37" spans="1:23" ht="15.75" hidden="1" customHeight="1" x14ac:dyDescent="0.25">
      <c r="A37" s="102" t="s">
        <v>20</v>
      </c>
      <c r="B37" s="103">
        <f>SUM(B38:B39)</f>
        <v>304</v>
      </c>
      <c r="C37" s="104">
        <f>SUM(C38:C39)</f>
        <v>244</v>
      </c>
      <c r="D37" s="105">
        <f t="shared" ref="D37:D68" si="13">ROUND(C37/B37*100,1)</f>
        <v>80.3</v>
      </c>
      <c r="E37" s="104">
        <f>SUM(E38:E39)</f>
        <v>190</v>
      </c>
      <c r="F37" s="105">
        <f>ROUND(E37/C37*100,1)</f>
        <v>77.900000000000006</v>
      </c>
      <c r="G37" s="104">
        <f>SUM(G38:G39)</f>
        <v>180</v>
      </c>
      <c r="H37" s="105">
        <f>ROUND(G37/E37*100,1)</f>
        <v>94.7</v>
      </c>
      <c r="I37" s="104">
        <f>SUM(I38:I39)</f>
        <v>180</v>
      </c>
      <c r="J37" s="105">
        <f t="shared" ref="J37:J68" si="14">ROUND(I37/G37*100,1)</f>
        <v>100</v>
      </c>
      <c r="K37" s="104">
        <f>SUM(K38:K39)</f>
        <v>180</v>
      </c>
      <c r="L37" s="105">
        <f t="shared" ref="L37:L68" si="15">ROUND(K37/I37*100,1)</f>
        <v>100</v>
      </c>
    </row>
    <row r="38" spans="1:23" ht="15.75" hidden="1" customHeight="1" x14ac:dyDescent="0.25">
      <c r="A38" s="93" t="str">
        <f>'фонд начисленной заработной пла'!A38</f>
        <v>ООО "Теткинский сахарный завод"</v>
      </c>
      <c r="B38" s="107">
        <v>304</v>
      </c>
      <c r="C38" s="107">
        <v>244</v>
      </c>
      <c r="D38" s="85">
        <f t="shared" si="13"/>
        <v>80.3</v>
      </c>
      <c r="E38" s="107">
        <v>190</v>
      </c>
      <c r="F38" s="85">
        <f t="shared" ref="F38:F39" si="16">ROUND(E38/C38*100,1)</f>
        <v>77.900000000000006</v>
      </c>
      <c r="G38" s="107">
        <v>180</v>
      </c>
      <c r="H38" s="85">
        <f t="shared" ref="H38:H39" si="17">ROUND(G38/E38*100,1)</f>
        <v>94.7</v>
      </c>
      <c r="I38" s="107">
        <v>180</v>
      </c>
      <c r="J38" s="85">
        <f t="shared" si="14"/>
        <v>100</v>
      </c>
      <c r="K38" s="107">
        <v>180</v>
      </c>
      <c r="L38" s="85">
        <f t="shared" si="15"/>
        <v>100</v>
      </c>
    </row>
    <row r="39" spans="1:23" ht="15.75" hidden="1" customHeight="1" x14ac:dyDescent="0.25">
      <c r="A39" s="93"/>
      <c r="B39" s="122"/>
      <c r="C39" s="107"/>
      <c r="D39" s="85" t="e">
        <f t="shared" si="13"/>
        <v>#DIV/0!</v>
      </c>
      <c r="E39" s="107"/>
      <c r="F39" s="85" t="e">
        <f t="shared" si="16"/>
        <v>#DIV/0!</v>
      </c>
      <c r="G39" s="107"/>
      <c r="H39" s="85" t="e">
        <f t="shared" si="17"/>
        <v>#DIV/0!</v>
      </c>
      <c r="I39" s="107"/>
      <c r="J39" s="85" t="e">
        <f t="shared" si="14"/>
        <v>#DIV/0!</v>
      </c>
      <c r="K39" s="107"/>
      <c r="L39" s="85" t="e">
        <f t="shared" si="15"/>
        <v>#DIV/0!</v>
      </c>
    </row>
    <row r="40" spans="1:23" ht="16.5" hidden="1" customHeight="1" x14ac:dyDescent="0.25">
      <c r="A40" s="102" t="s">
        <v>21</v>
      </c>
      <c r="B40" s="104">
        <f>SUM(B41:B42)</f>
        <v>202</v>
      </c>
      <c r="C40" s="104">
        <f>SUM(C41:C42)</f>
        <v>197</v>
      </c>
      <c r="D40" s="105">
        <f t="shared" si="13"/>
        <v>97.5</v>
      </c>
      <c r="E40" s="104">
        <f>SUM(E41:E42)</f>
        <v>150</v>
      </c>
      <c r="F40" s="105">
        <f>ROUND(E40/C40*100,1)</f>
        <v>76.099999999999994</v>
      </c>
      <c r="G40" s="104">
        <f>SUM(G41:G42)</f>
        <v>150</v>
      </c>
      <c r="H40" s="105">
        <f>ROUND(G40/E40*100,1)</f>
        <v>100</v>
      </c>
      <c r="I40" s="104">
        <f>SUM(I41:I42)</f>
        <v>150</v>
      </c>
      <c r="J40" s="105">
        <f t="shared" si="14"/>
        <v>100</v>
      </c>
      <c r="K40" s="104">
        <f>SUM(K41:K42)</f>
        <v>150</v>
      </c>
      <c r="L40" s="105">
        <f t="shared" si="15"/>
        <v>100</v>
      </c>
    </row>
    <row r="41" spans="1:23" ht="14.25" hidden="1" customHeight="1" x14ac:dyDescent="0.25">
      <c r="A41" s="93" t="str">
        <f>'фонд начисленной заработной пла'!A41</f>
        <v>(наименование предприятия, организации)</v>
      </c>
      <c r="B41" s="94"/>
      <c r="C41" s="94"/>
      <c r="D41" s="85" t="e">
        <f t="shared" si="13"/>
        <v>#DIV/0!</v>
      </c>
      <c r="E41" s="94"/>
      <c r="F41" s="85" t="e">
        <f t="shared" ref="F41:F42" si="18">ROUND(E41/C41*100,1)</f>
        <v>#DIV/0!</v>
      </c>
      <c r="G41" s="94"/>
      <c r="H41" s="85" t="e">
        <f t="shared" ref="H41:H42" si="19">ROUND(G41/E41*100,1)</f>
        <v>#DIV/0!</v>
      </c>
      <c r="I41" s="94"/>
      <c r="J41" s="85" t="e">
        <f t="shared" si="14"/>
        <v>#DIV/0!</v>
      </c>
      <c r="K41" s="94"/>
      <c r="L41" s="85" t="e">
        <f t="shared" si="15"/>
        <v>#DIV/0!</v>
      </c>
    </row>
    <row r="42" spans="1:23" ht="16.5" hidden="1" customHeight="1" x14ac:dyDescent="0.25">
      <c r="A42" s="93" t="str">
        <f>'фонд начисленной заработной пла'!A42</f>
        <v>ООО "КурскПродукт"</v>
      </c>
      <c r="B42" s="94">
        <v>202</v>
      </c>
      <c r="C42" s="94">
        <v>197</v>
      </c>
      <c r="D42" s="85">
        <f t="shared" si="13"/>
        <v>97.5</v>
      </c>
      <c r="E42" s="94">
        <v>150</v>
      </c>
      <c r="F42" s="85">
        <f t="shared" si="18"/>
        <v>76.099999999999994</v>
      </c>
      <c r="G42" s="94">
        <v>150</v>
      </c>
      <c r="H42" s="85">
        <f t="shared" si="19"/>
        <v>100</v>
      </c>
      <c r="I42" s="94">
        <v>150</v>
      </c>
      <c r="J42" s="85">
        <f t="shared" si="14"/>
        <v>100</v>
      </c>
      <c r="K42" s="94">
        <v>150</v>
      </c>
      <c r="L42" s="85">
        <f t="shared" si="15"/>
        <v>100</v>
      </c>
    </row>
    <row r="43" spans="1:23" ht="0.75" hidden="1" customHeight="1" x14ac:dyDescent="0.25">
      <c r="A43" s="102" t="s">
        <v>22</v>
      </c>
      <c r="B43" s="108">
        <f>SUM(B44:B45)</f>
        <v>0</v>
      </c>
      <c r="C43" s="104">
        <v>0</v>
      </c>
      <c r="D43" s="105" t="e">
        <f t="shared" si="13"/>
        <v>#DIV/0!</v>
      </c>
      <c r="E43" s="104">
        <f>SUM(E44:E45)</f>
        <v>0</v>
      </c>
      <c r="F43" s="105" t="e">
        <f>ROUND(E43/C43*100,1)</f>
        <v>#DIV/0!</v>
      </c>
      <c r="G43" s="104">
        <f>SUM(G44:G45)</f>
        <v>0</v>
      </c>
      <c r="H43" s="105" t="e">
        <f>ROUND(G43/E43*100,1)</f>
        <v>#DIV/0!</v>
      </c>
      <c r="I43" s="108">
        <f>SUM(I44:I45)</f>
        <v>0</v>
      </c>
      <c r="J43" s="105" t="e">
        <f t="shared" si="14"/>
        <v>#DIV/0!</v>
      </c>
      <c r="K43" s="108">
        <f>SUM(K44:K45)</f>
        <v>0</v>
      </c>
      <c r="L43" s="105" t="e">
        <f t="shared" si="15"/>
        <v>#DIV/0!</v>
      </c>
    </row>
    <row r="44" spans="1:23" ht="15" hidden="1" customHeight="1" x14ac:dyDescent="0.25">
      <c r="A44" s="93">
        <f>'фонд начисленной заработной пла'!A44</f>
        <v>0</v>
      </c>
      <c r="B44" s="122">
        <v>0</v>
      </c>
      <c r="C44" s="94">
        <v>0</v>
      </c>
      <c r="D44" s="85" t="e">
        <f t="shared" si="13"/>
        <v>#DIV/0!</v>
      </c>
      <c r="E44" s="94">
        <v>0</v>
      </c>
      <c r="F44" s="85" t="e">
        <f t="shared" ref="F44:F108" si="20">ROUND(E44/C44*100,1)</f>
        <v>#DIV/0!</v>
      </c>
      <c r="G44" s="94">
        <v>0</v>
      </c>
      <c r="H44" s="85" t="e">
        <f t="shared" ref="H44:H108" si="21">ROUND(G44/E44*100,1)</f>
        <v>#DIV/0!</v>
      </c>
      <c r="I44" s="94">
        <v>0</v>
      </c>
      <c r="J44" s="85" t="e">
        <f t="shared" si="14"/>
        <v>#DIV/0!</v>
      </c>
      <c r="K44" s="94">
        <v>0</v>
      </c>
      <c r="L44" s="85" t="e">
        <f t="shared" si="15"/>
        <v>#DIV/0!</v>
      </c>
    </row>
    <row r="45" spans="1:23" ht="14.25" hidden="1" customHeight="1" x14ac:dyDescent="0.25">
      <c r="A45" s="93" t="str">
        <f>'фонд начисленной заработной пла'!A45</f>
        <v>(наименование предприятия, организации)</v>
      </c>
      <c r="B45" s="94"/>
      <c r="C45" s="94"/>
      <c r="D45" s="85" t="e">
        <f t="shared" si="13"/>
        <v>#DIV/0!</v>
      </c>
      <c r="E45" s="94"/>
      <c r="F45" s="85" t="e">
        <f t="shared" si="20"/>
        <v>#DIV/0!</v>
      </c>
      <c r="G45" s="94"/>
      <c r="H45" s="85" t="e">
        <f t="shared" si="21"/>
        <v>#DIV/0!</v>
      </c>
      <c r="I45" s="94"/>
      <c r="J45" s="85" t="e">
        <f t="shared" si="14"/>
        <v>#DIV/0!</v>
      </c>
      <c r="K45" s="94"/>
      <c r="L45" s="85" t="e">
        <f t="shared" si="15"/>
        <v>#DIV/0!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 hidden="1" customHeight="1" x14ac:dyDescent="0.25">
      <c r="A46" s="102" t="s">
        <v>23</v>
      </c>
      <c r="B46" s="108">
        <f>SUM(B47:B48)</f>
        <v>0</v>
      </c>
      <c r="C46" s="104">
        <f>SUM(C47:C48)</f>
        <v>0</v>
      </c>
      <c r="D46" s="105" t="e">
        <f t="shared" si="13"/>
        <v>#DIV/0!</v>
      </c>
      <c r="E46" s="104">
        <f>SUM(E47:E48)</f>
        <v>0</v>
      </c>
      <c r="F46" s="105" t="e">
        <f t="shared" si="20"/>
        <v>#DIV/0!</v>
      </c>
      <c r="G46" s="104">
        <f>SUM(G47:G48)</f>
        <v>0</v>
      </c>
      <c r="H46" s="105" t="e">
        <f t="shared" si="21"/>
        <v>#DIV/0!</v>
      </c>
      <c r="I46" s="104">
        <f>SUM(I47:I48)</f>
        <v>0</v>
      </c>
      <c r="J46" s="105" t="e">
        <f t="shared" si="14"/>
        <v>#DIV/0!</v>
      </c>
      <c r="K46" s="104">
        <f>SUM(K47:K48)</f>
        <v>0</v>
      </c>
      <c r="L46" s="105" t="e">
        <f t="shared" si="15"/>
        <v>#DIV/0!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" hidden="1" customHeight="1" x14ac:dyDescent="0.25">
      <c r="A47" s="93" t="str">
        <f>'фонд начисленной заработной пла'!A47</f>
        <v>(наименование предприятия, организации)</v>
      </c>
      <c r="B47" s="94"/>
      <c r="C47" s="94"/>
      <c r="D47" s="85" t="e">
        <f t="shared" si="13"/>
        <v>#DIV/0!</v>
      </c>
      <c r="E47" s="94"/>
      <c r="F47" s="85" t="e">
        <f t="shared" si="20"/>
        <v>#DIV/0!</v>
      </c>
      <c r="G47" s="94"/>
      <c r="H47" s="85" t="e">
        <f t="shared" si="21"/>
        <v>#DIV/0!</v>
      </c>
      <c r="I47" s="94"/>
      <c r="J47" s="85" t="e">
        <f t="shared" si="14"/>
        <v>#DIV/0!</v>
      </c>
      <c r="K47" s="94"/>
      <c r="L47" s="85" t="e">
        <f t="shared" si="15"/>
        <v>#DIV/0!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" hidden="1" customHeight="1" x14ac:dyDescent="0.25">
      <c r="A48" s="93" t="str">
        <f>'фонд начисленной заработной пла'!A48</f>
        <v>(наименование предприятия, организации)</v>
      </c>
      <c r="B48" s="94"/>
      <c r="C48" s="94"/>
      <c r="D48" s="85" t="e">
        <f t="shared" si="13"/>
        <v>#DIV/0!</v>
      </c>
      <c r="E48" s="94"/>
      <c r="F48" s="85" t="e">
        <f t="shared" si="20"/>
        <v>#DIV/0!</v>
      </c>
      <c r="G48" s="94"/>
      <c r="H48" s="85" t="e">
        <f t="shared" si="21"/>
        <v>#DIV/0!</v>
      </c>
      <c r="I48" s="94"/>
      <c r="J48" s="85" t="e">
        <f t="shared" si="14"/>
        <v>#DIV/0!</v>
      </c>
      <c r="K48" s="94"/>
      <c r="L48" s="85" t="e">
        <f t="shared" si="15"/>
        <v>#DIV/0!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" hidden="1" customHeight="1" x14ac:dyDescent="0.25">
      <c r="A49" s="102" t="s">
        <v>24</v>
      </c>
      <c r="B49" s="108">
        <f>SUM(B50:B51)</f>
        <v>0</v>
      </c>
      <c r="C49" s="108">
        <f>SUM(C50:C51)</f>
        <v>0</v>
      </c>
      <c r="D49" s="105" t="e">
        <f t="shared" si="13"/>
        <v>#DIV/0!</v>
      </c>
      <c r="E49" s="108">
        <f>SUM(E50:E51)</f>
        <v>0</v>
      </c>
      <c r="F49" s="105" t="e">
        <f t="shared" si="20"/>
        <v>#DIV/0!</v>
      </c>
      <c r="G49" s="108">
        <f>SUM(G50:G51)</f>
        <v>0</v>
      </c>
      <c r="H49" s="105" t="e">
        <f t="shared" si="21"/>
        <v>#DIV/0!</v>
      </c>
      <c r="I49" s="108">
        <f>SUM(I50:I51)</f>
        <v>0</v>
      </c>
      <c r="J49" s="105" t="e">
        <f t="shared" si="14"/>
        <v>#DIV/0!</v>
      </c>
      <c r="K49" s="108">
        <f>SUM(K50:K51)</f>
        <v>0</v>
      </c>
      <c r="L49" s="105" t="e">
        <f t="shared" si="15"/>
        <v>#DIV/0!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" hidden="1" customHeight="1" x14ac:dyDescent="0.25">
      <c r="A50" s="93" t="str">
        <f>'фонд начисленной заработной пла'!A50</f>
        <v>(наименование предприятия, организации)</v>
      </c>
      <c r="B50" s="94"/>
      <c r="C50" s="94"/>
      <c r="D50" s="85" t="e">
        <f t="shared" si="13"/>
        <v>#DIV/0!</v>
      </c>
      <c r="E50" s="94"/>
      <c r="F50" s="85" t="e">
        <f t="shared" si="20"/>
        <v>#DIV/0!</v>
      </c>
      <c r="G50" s="94"/>
      <c r="H50" s="85" t="e">
        <f t="shared" si="21"/>
        <v>#DIV/0!</v>
      </c>
      <c r="I50" s="94"/>
      <c r="J50" s="85" t="e">
        <f t="shared" si="14"/>
        <v>#DIV/0!</v>
      </c>
      <c r="K50" s="94"/>
      <c r="L50" s="85" t="e">
        <f t="shared" si="15"/>
        <v>#DIV/0!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" hidden="1" customHeight="1" x14ac:dyDescent="0.25">
      <c r="A51" s="93" t="str">
        <f>'фонд начисленной заработной пла'!A51</f>
        <v>(наименование предприятия, организации)</v>
      </c>
      <c r="B51" s="94"/>
      <c r="C51" s="94"/>
      <c r="D51" s="85" t="e">
        <f t="shared" si="13"/>
        <v>#DIV/0!</v>
      </c>
      <c r="E51" s="94"/>
      <c r="F51" s="85" t="e">
        <f t="shared" si="20"/>
        <v>#DIV/0!</v>
      </c>
      <c r="G51" s="94"/>
      <c r="H51" s="85" t="e">
        <f t="shared" si="21"/>
        <v>#DIV/0!</v>
      </c>
      <c r="I51" s="94"/>
      <c r="J51" s="85" t="e">
        <f t="shared" si="14"/>
        <v>#DIV/0!</v>
      </c>
      <c r="K51" s="94"/>
      <c r="L51" s="85" t="e">
        <f t="shared" si="15"/>
        <v>#DIV/0!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53.25" hidden="1" customHeight="1" x14ac:dyDescent="0.25">
      <c r="A52" s="102" t="s">
        <v>25</v>
      </c>
      <c r="B52" s="108">
        <f>SUM(B53:B54)</f>
        <v>0</v>
      </c>
      <c r="C52" s="108">
        <f>SUM(C53:C54)</f>
        <v>0</v>
      </c>
      <c r="D52" s="105" t="e">
        <f t="shared" si="13"/>
        <v>#DIV/0!</v>
      </c>
      <c r="E52" s="108">
        <f>SUM(E53:E54)</f>
        <v>0</v>
      </c>
      <c r="F52" s="105" t="e">
        <f t="shared" si="20"/>
        <v>#DIV/0!</v>
      </c>
      <c r="G52" s="108">
        <f>SUM(G53:G54)</f>
        <v>0</v>
      </c>
      <c r="H52" s="105" t="e">
        <f t="shared" si="21"/>
        <v>#DIV/0!</v>
      </c>
      <c r="I52" s="108">
        <f>SUM(I53:I54)</f>
        <v>0</v>
      </c>
      <c r="J52" s="105" t="e">
        <f t="shared" si="14"/>
        <v>#DIV/0!</v>
      </c>
      <c r="K52" s="108">
        <f>SUM(K53:K54)</f>
        <v>0</v>
      </c>
      <c r="L52" s="105" t="e">
        <f t="shared" si="15"/>
        <v>#DIV/0!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" hidden="1" customHeight="1" x14ac:dyDescent="0.25">
      <c r="A53" s="93" t="str">
        <f>'фонд начисленной заработной пла'!A53</f>
        <v>(наименование предприятия, организации)</v>
      </c>
      <c r="B53" s="94"/>
      <c r="C53" s="94"/>
      <c r="D53" s="85" t="e">
        <f t="shared" si="13"/>
        <v>#DIV/0!</v>
      </c>
      <c r="E53" s="94"/>
      <c r="F53" s="85" t="e">
        <f t="shared" si="20"/>
        <v>#DIV/0!</v>
      </c>
      <c r="G53" s="94"/>
      <c r="H53" s="85" t="e">
        <f t="shared" si="21"/>
        <v>#DIV/0!</v>
      </c>
      <c r="I53" s="94"/>
      <c r="J53" s="85" t="e">
        <f t="shared" si="14"/>
        <v>#DIV/0!</v>
      </c>
      <c r="K53" s="94"/>
      <c r="L53" s="85" t="e">
        <f t="shared" si="15"/>
        <v>#DIV/0!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" hidden="1" customHeight="1" x14ac:dyDescent="0.25">
      <c r="A54" s="93" t="str">
        <f>'фонд начисленной заработной пла'!A54</f>
        <v>(наименование предприятия, организации)</v>
      </c>
      <c r="B54" s="94"/>
      <c r="C54" s="94"/>
      <c r="D54" s="85" t="e">
        <f t="shared" si="13"/>
        <v>#DIV/0!</v>
      </c>
      <c r="E54" s="94"/>
      <c r="F54" s="85" t="e">
        <f t="shared" si="20"/>
        <v>#DIV/0!</v>
      </c>
      <c r="G54" s="94"/>
      <c r="H54" s="85" t="e">
        <f t="shared" si="21"/>
        <v>#DIV/0!</v>
      </c>
      <c r="I54" s="94"/>
      <c r="J54" s="85" t="e">
        <f t="shared" si="14"/>
        <v>#DIV/0!</v>
      </c>
      <c r="K54" s="94"/>
      <c r="L54" s="85" t="e">
        <f t="shared" si="15"/>
        <v>#DIV/0!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7.25" hidden="1" customHeight="1" x14ac:dyDescent="0.25">
      <c r="A55" s="102" t="s">
        <v>26</v>
      </c>
      <c r="B55" s="108">
        <f>SUM(B56:B57)</f>
        <v>0</v>
      </c>
      <c r="C55" s="108">
        <f>SUM(C56:C57)</f>
        <v>0</v>
      </c>
      <c r="D55" s="105" t="e">
        <f t="shared" si="13"/>
        <v>#DIV/0!</v>
      </c>
      <c r="E55" s="108">
        <f>SUM(E56:E57)</f>
        <v>0</v>
      </c>
      <c r="F55" s="105" t="e">
        <f t="shared" si="20"/>
        <v>#DIV/0!</v>
      </c>
      <c r="G55" s="108">
        <f>SUM(G56:G57)</f>
        <v>0</v>
      </c>
      <c r="H55" s="105" t="e">
        <f t="shared" si="21"/>
        <v>#DIV/0!</v>
      </c>
      <c r="I55" s="108">
        <f>SUM(I56:I57)</f>
        <v>0</v>
      </c>
      <c r="J55" s="105" t="e">
        <f t="shared" si="14"/>
        <v>#DIV/0!</v>
      </c>
      <c r="K55" s="108">
        <f>SUM(K56:K57)</f>
        <v>0</v>
      </c>
      <c r="L55" s="105" t="e">
        <f t="shared" si="15"/>
        <v>#DIV/0!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5" hidden="1" customHeight="1" x14ac:dyDescent="0.25">
      <c r="A56" s="93" t="str">
        <f>'фонд начисленной заработной пла'!A56</f>
        <v>(наименование предприятия, организации)</v>
      </c>
      <c r="B56" s="94"/>
      <c r="C56" s="94"/>
      <c r="D56" s="85" t="e">
        <f t="shared" si="13"/>
        <v>#DIV/0!</v>
      </c>
      <c r="E56" s="94"/>
      <c r="F56" s="85" t="e">
        <f t="shared" si="20"/>
        <v>#DIV/0!</v>
      </c>
      <c r="G56" s="94"/>
      <c r="H56" s="85" t="e">
        <f t="shared" si="21"/>
        <v>#DIV/0!</v>
      </c>
      <c r="I56" s="94"/>
      <c r="J56" s="85" t="e">
        <f t="shared" si="14"/>
        <v>#DIV/0!</v>
      </c>
      <c r="K56" s="94"/>
      <c r="L56" s="85" t="e">
        <f t="shared" si="15"/>
        <v>#DIV/0!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" hidden="1" customHeight="1" x14ac:dyDescent="0.25">
      <c r="A57" s="93" t="str">
        <f>'фонд начисленной заработной пла'!A57</f>
        <v>(наименование предприятия, организации)</v>
      </c>
      <c r="B57" s="94"/>
      <c r="C57" s="94"/>
      <c r="D57" s="85" t="e">
        <f t="shared" si="13"/>
        <v>#DIV/0!</v>
      </c>
      <c r="E57" s="94"/>
      <c r="F57" s="85" t="e">
        <f t="shared" si="20"/>
        <v>#DIV/0!</v>
      </c>
      <c r="G57" s="94"/>
      <c r="H57" s="85" t="e">
        <f t="shared" si="21"/>
        <v>#DIV/0!</v>
      </c>
      <c r="I57" s="94"/>
      <c r="J57" s="85" t="e">
        <f t="shared" si="14"/>
        <v>#DIV/0!</v>
      </c>
      <c r="K57" s="94"/>
      <c r="L57" s="85" t="e">
        <f t="shared" si="15"/>
        <v>#DIV/0!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7" hidden="1" customHeight="1" x14ac:dyDescent="0.25">
      <c r="A58" s="102" t="s">
        <v>27</v>
      </c>
      <c r="B58" s="108">
        <f>SUM(B59:B60)</f>
        <v>0</v>
      </c>
      <c r="C58" s="108">
        <f>SUM(C59:C60)</f>
        <v>0</v>
      </c>
      <c r="D58" s="105" t="e">
        <f t="shared" si="13"/>
        <v>#DIV/0!</v>
      </c>
      <c r="E58" s="108">
        <f>SUM(E59:E60)</f>
        <v>0</v>
      </c>
      <c r="F58" s="105" t="e">
        <f t="shared" si="20"/>
        <v>#DIV/0!</v>
      </c>
      <c r="G58" s="108">
        <f>SUM(G59:G60)</f>
        <v>0</v>
      </c>
      <c r="H58" s="105" t="e">
        <f t="shared" si="21"/>
        <v>#DIV/0!</v>
      </c>
      <c r="I58" s="108">
        <f>SUM(I59:I60)</f>
        <v>0</v>
      </c>
      <c r="J58" s="105" t="e">
        <f t="shared" si="14"/>
        <v>#DIV/0!</v>
      </c>
      <c r="K58" s="108">
        <f>SUM(K59:K60)</f>
        <v>0</v>
      </c>
      <c r="L58" s="105" t="e">
        <f t="shared" si="15"/>
        <v>#DIV/0!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5" hidden="1" customHeight="1" x14ac:dyDescent="0.25">
      <c r="A59" s="93" t="str">
        <f>'фонд начисленной заработной пла'!A59</f>
        <v>(наименование предприятия, организации)</v>
      </c>
      <c r="B59" s="94"/>
      <c r="C59" s="94"/>
      <c r="D59" s="85" t="e">
        <f t="shared" si="13"/>
        <v>#DIV/0!</v>
      </c>
      <c r="E59" s="94"/>
      <c r="F59" s="85" t="e">
        <f t="shared" si="20"/>
        <v>#DIV/0!</v>
      </c>
      <c r="G59" s="94"/>
      <c r="H59" s="85" t="e">
        <f t="shared" si="21"/>
        <v>#DIV/0!</v>
      </c>
      <c r="I59" s="94"/>
      <c r="J59" s="85" t="e">
        <f t="shared" si="14"/>
        <v>#DIV/0!</v>
      </c>
      <c r="K59" s="94"/>
      <c r="L59" s="85" t="e">
        <f t="shared" si="15"/>
        <v>#DIV/0!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5" hidden="1" customHeight="1" x14ac:dyDescent="0.25">
      <c r="A60" s="93" t="str">
        <f>'фонд начисленной заработной пла'!A60</f>
        <v>(наименование предприятия, организации)</v>
      </c>
      <c r="B60" s="94"/>
      <c r="C60" s="94"/>
      <c r="D60" s="85" t="e">
        <f t="shared" si="13"/>
        <v>#DIV/0!</v>
      </c>
      <c r="E60" s="94"/>
      <c r="F60" s="85" t="e">
        <f t="shared" si="20"/>
        <v>#DIV/0!</v>
      </c>
      <c r="G60" s="94"/>
      <c r="H60" s="85" t="e">
        <f t="shared" si="21"/>
        <v>#DIV/0!</v>
      </c>
      <c r="I60" s="94"/>
      <c r="J60" s="85" t="e">
        <f t="shared" si="14"/>
        <v>#DIV/0!</v>
      </c>
      <c r="K60" s="94"/>
      <c r="L60" s="85" t="e">
        <f t="shared" si="15"/>
        <v>#DIV/0!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8.75" hidden="1" customHeight="1" x14ac:dyDescent="0.25">
      <c r="A61" s="102" t="s">
        <v>28</v>
      </c>
      <c r="B61" s="108">
        <f>SUM(B62:B63)</f>
        <v>0</v>
      </c>
      <c r="C61" s="108">
        <f>SUM(C62:C63)</f>
        <v>0</v>
      </c>
      <c r="D61" s="105" t="e">
        <f t="shared" si="13"/>
        <v>#DIV/0!</v>
      </c>
      <c r="E61" s="108">
        <f>SUM(E62:E63)</f>
        <v>0</v>
      </c>
      <c r="F61" s="105" t="e">
        <f t="shared" si="20"/>
        <v>#DIV/0!</v>
      </c>
      <c r="G61" s="108">
        <f>SUM(G62:G63)</f>
        <v>0</v>
      </c>
      <c r="H61" s="105" t="e">
        <f t="shared" si="21"/>
        <v>#DIV/0!</v>
      </c>
      <c r="I61" s="108">
        <f>SUM(I62:I63)</f>
        <v>0</v>
      </c>
      <c r="J61" s="105" t="e">
        <f t="shared" si="14"/>
        <v>#DIV/0!</v>
      </c>
      <c r="K61" s="108">
        <f>SUM(K62:K63)</f>
        <v>0</v>
      </c>
      <c r="L61" s="105" t="e">
        <f t="shared" si="15"/>
        <v>#DIV/0!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" hidden="1" customHeight="1" x14ac:dyDescent="0.25">
      <c r="A62" s="93" t="str">
        <f>'фонд начисленной заработной пла'!A62</f>
        <v>(наименование предприятия, организации)</v>
      </c>
      <c r="B62" s="94"/>
      <c r="C62" s="94"/>
      <c r="D62" s="85" t="e">
        <f t="shared" si="13"/>
        <v>#DIV/0!</v>
      </c>
      <c r="E62" s="94"/>
      <c r="F62" s="85" t="e">
        <f t="shared" si="20"/>
        <v>#DIV/0!</v>
      </c>
      <c r="G62" s="94"/>
      <c r="H62" s="85" t="e">
        <f t="shared" si="21"/>
        <v>#DIV/0!</v>
      </c>
      <c r="I62" s="94"/>
      <c r="J62" s="85" t="e">
        <f t="shared" si="14"/>
        <v>#DIV/0!</v>
      </c>
      <c r="K62" s="94"/>
      <c r="L62" s="85" t="e">
        <f t="shared" si="15"/>
        <v>#DIV/0!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" hidden="1" customHeight="1" x14ac:dyDescent="0.25">
      <c r="A63" s="93" t="str">
        <f>'фонд начисленной заработной пла'!A63</f>
        <v>(наименование предприятия, организации)</v>
      </c>
      <c r="B63" s="94"/>
      <c r="C63" s="94"/>
      <c r="D63" s="85" t="e">
        <f t="shared" si="13"/>
        <v>#DIV/0!</v>
      </c>
      <c r="E63" s="94"/>
      <c r="F63" s="85" t="e">
        <f t="shared" si="20"/>
        <v>#DIV/0!</v>
      </c>
      <c r="G63" s="94"/>
      <c r="H63" s="85" t="e">
        <f t="shared" si="21"/>
        <v>#DIV/0!</v>
      </c>
      <c r="I63" s="94"/>
      <c r="J63" s="85" t="e">
        <f t="shared" si="14"/>
        <v>#DIV/0!</v>
      </c>
      <c r="K63" s="94"/>
      <c r="L63" s="85" t="e">
        <f t="shared" si="15"/>
        <v>#DIV/0!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4.75" hidden="1" customHeight="1" x14ac:dyDescent="0.25">
      <c r="A64" s="102" t="s">
        <v>29</v>
      </c>
      <c r="B64" s="108">
        <f>SUM(B65:B66)</f>
        <v>0</v>
      </c>
      <c r="C64" s="108">
        <f>SUM(C65:C66)</f>
        <v>0</v>
      </c>
      <c r="D64" s="105" t="e">
        <f t="shared" si="13"/>
        <v>#DIV/0!</v>
      </c>
      <c r="E64" s="108">
        <f>SUM(E65:E66)</f>
        <v>0</v>
      </c>
      <c r="F64" s="105" t="e">
        <f t="shared" si="20"/>
        <v>#DIV/0!</v>
      </c>
      <c r="G64" s="108">
        <f>SUM(G65:G66)</f>
        <v>0</v>
      </c>
      <c r="H64" s="105" t="e">
        <f t="shared" si="21"/>
        <v>#DIV/0!</v>
      </c>
      <c r="I64" s="108">
        <f>SUM(I65:I66)</f>
        <v>0</v>
      </c>
      <c r="J64" s="105" t="e">
        <f t="shared" si="14"/>
        <v>#DIV/0!</v>
      </c>
      <c r="K64" s="108">
        <f>SUM(K65:K66)</f>
        <v>0</v>
      </c>
      <c r="L64" s="105" t="e">
        <f t="shared" si="15"/>
        <v>#DIV/0!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" hidden="1" customHeight="1" x14ac:dyDescent="0.25">
      <c r="A65" s="93" t="str">
        <f>'фонд начисленной заработной пла'!A65</f>
        <v>(наименование предприятия, организации)</v>
      </c>
      <c r="B65" s="94"/>
      <c r="C65" s="94"/>
      <c r="D65" s="85" t="e">
        <f t="shared" si="13"/>
        <v>#DIV/0!</v>
      </c>
      <c r="E65" s="94"/>
      <c r="F65" s="85" t="e">
        <f t="shared" si="20"/>
        <v>#DIV/0!</v>
      </c>
      <c r="G65" s="94"/>
      <c r="H65" s="85" t="e">
        <f t="shared" si="21"/>
        <v>#DIV/0!</v>
      </c>
      <c r="I65" s="94"/>
      <c r="J65" s="85" t="e">
        <f t="shared" si="14"/>
        <v>#DIV/0!</v>
      </c>
      <c r="K65" s="94"/>
      <c r="L65" s="85" t="e">
        <f t="shared" si="15"/>
        <v>#DIV/0!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" hidden="1" customHeight="1" x14ac:dyDescent="0.25">
      <c r="A66" s="93" t="str">
        <f>'фонд начисленной заработной пла'!A66</f>
        <v>(наименование предприятия, организации)</v>
      </c>
      <c r="B66" s="94"/>
      <c r="C66" s="94"/>
      <c r="D66" s="85" t="e">
        <f t="shared" si="13"/>
        <v>#DIV/0!</v>
      </c>
      <c r="E66" s="94"/>
      <c r="F66" s="85" t="e">
        <f t="shared" si="20"/>
        <v>#DIV/0!</v>
      </c>
      <c r="G66" s="94"/>
      <c r="H66" s="85" t="e">
        <f t="shared" si="21"/>
        <v>#DIV/0!</v>
      </c>
      <c r="I66" s="94"/>
      <c r="J66" s="85" t="e">
        <f t="shared" si="14"/>
        <v>#DIV/0!</v>
      </c>
      <c r="K66" s="94"/>
      <c r="L66" s="85" t="e">
        <f t="shared" si="15"/>
        <v>#DIV/0!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36.75" hidden="1" customHeight="1" x14ac:dyDescent="0.25">
      <c r="A67" s="102" t="s">
        <v>30</v>
      </c>
      <c r="B67" s="108">
        <f>SUM(B68:B69)</f>
        <v>0</v>
      </c>
      <c r="C67" s="108">
        <f>SUM(C68:C69)</f>
        <v>0</v>
      </c>
      <c r="D67" s="105" t="e">
        <f t="shared" si="13"/>
        <v>#DIV/0!</v>
      </c>
      <c r="E67" s="108">
        <f>SUM(E68:E69)</f>
        <v>0</v>
      </c>
      <c r="F67" s="105" t="e">
        <f t="shared" si="20"/>
        <v>#DIV/0!</v>
      </c>
      <c r="G67" s="108">
        <f>SUM(G68:G69)</f>
        <v>0</v>
      </c>
      <c r="H67" s="105" t="e">
        <f t="shared" si="21"/>
        <v>#DIV/0!</v>
      </c>
      <c r="I67" s="108">
        <f>SUM(I68:I69)</f>
        <v>0</v>
      </c>
      <c r="J67" s="105" t="e">
        <f t="shared" si="14"/>
        <v>#DIV/0!</v>
      </c>
      <c r="K67" s="108">
        <f>SUM(K68:K69)</f>
        <v>0</v>
      </c>
      <c r="L67" s="105" t="e">
        <f t="shared" si="15"/>
        <v>#DIV/0!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" hidden="1" customHeight="1" x14ac:dyDescent="0.25">
      <c r="A68" s="93" t="str">
        <f>'фонд начисленной заработной пла'!A68</f>
        <v>(наименование предприятия, организации)</v>
      </c>
      <c r="B68" s="94"/>
      <c r="C68" s="94"/>
      <c r="D68" s="85" t="e">
        <f t="shared" si="13"/>
        <v>#DIV/0!</v>
      </c>
      <c r="E68" s="94"/>
      <c r="F68" s="85" t="e">
        <f t="shared" si="20"/>
        <v>#DIV/0!</v>
      </c>
      <c r="G68" s="94"/>
      <c r="H68" s="85" t="e">
        <f t="shared" si="21"/>
        <v>#DIV/0!</v>
      </c>
      <c r="I68" s="94"/>
      <c r="J68" s="85" t="e">
        <f t="shared" si="14"/>
        <v>#DIV/0!</v>
      </c>
      <c r="K68" s="94"/>
      <c r="L68" s="85" t="e">
        <f t="shared" si="15"/>
        <v>#DIV/0!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" hidden="1" customHeight="1" x14ac:dyDescent="0.25">
      <c r="A69" s="93" t="str">
        <f>'фонд начисленной заработной пла'!A69</f>
        <v>(наименование предприятия, организации)</v>
      </c>
      <c r="B69" s="94"/>
      <c r="C69" s="94"/>
      <c r="D69" s="85" t="e">
        <f t="shared" ref="D69:D100" si="22">ROUND(C69/B69*100,1)</f>
        <v>#DIV/0!</v>
      </c>
      <c r="E69" s="94"/>
      <c r="F69" s="85" t="e">
        <f t="shared" si="20"/>
        <v>#DIV/0!</v>
      </c>
      <c r="G69" s="94"/>
      <c r="H69" s="85" t="e">
        <f t="shared" si="21"/>
        <v>#DIV/0!</v>
      </c>
      <c r="I69" s="94"/>
      <c r="J69" s="85" t="e">
        <f t="shared" ref="J69:J100" si="23">ROUND(I69/G69*100,1)</f>
        <v>#DIV/0!</v>
      </c>
      <c r="K69" s="94"/>
      <c r="L69" s="85" t="e">
        <f t="shared" ref="L69:L100" si="24">ROUND(K69/I69*100,1)</f>
        <v>#DIV/0!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4.75" hidden="1" customHeight="1" x14ac:dyDescent="0.25">
      <c r="A70" s="102" t="s">
        <v>3</v>
      </c>
      <c r="B70" s="108">
        <f>SUM(B71:B72)</f>
        <v>0</v>
      </c>
      <c r="C70" s="108">
        <f>SUM(C71:C72)</f>
        <v>0</v>
      </c>
      <c r="D70" s="105" t="e">
        <f t="shared" si="22"/>
        <v>#DIV/0!</v>
      </c>
      <c r="E70" s="108">
        <f>SUM(E71:E72)</f>
        <v>0</v>
      </c>
      <c r="F70" s="105" t="e">
        <f t="shared" si="20"/>
        <v>#DIV/0!</v>
      </c>
      <c r="G70" s="108">
        <f>SUM(G71:G72)</f>
        <v>0</v>
      </c>
      <c r="H70" s="105" t="e">
        <f t="shared" si="21"/>
        <v>#DIV/0!</v>
      </c>
      <c r="I70" s="108">
        <f>SUM(I71:I72)</f>
        <v>0</v>
      </c>
      <c r="J70" s="105" t="e">
        <f t="shared" si="23"/>
        <v>#DIV/0!</v>
      </c>
      <c r="K70" s="108">
        <f>SUM(K71:K72)</f>
        <v>0</v>
      </c>
      <c r="L70" s="105" t="e">
        <f t="shared" si="24"/>
        <v>#DIV/0!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" hidden="1" customHeight="1" x14ac:dyDescent="0.25">
      <c r="A71" s="93" t="str">
        <f>'фонд начисленной заработной пла'!A71</f>
        <v>(наименование предприятия, организации)</v>
      </c>
      <c r="B71" s="94"/>
      <c r="C71" s="94"/>
      <c r="D71" s="85" t="e">
        <f t="shared" si="22"/>
        <v>#DIV/0!</v>
      </c>
      <c r="E71" s="94"/>
      <c r="F71" s="85" t="e">
        <f t="shared" si="20"/>
        <v>#DIV/0!</v>
      </c>
      <c r="G71" s="94"/>
      <c r="H71" s="85" t="e">
        <f t="shared" si="21"/>
        <v>#DIV/0!</v>
      </c>
      <c r="I71" s="94"/>
      <c r="J71" s="85" t="e">
        <f t="shared" si="23"/>
        <v>#DIV/0!</v>
      </c>
      <c r="K71" s="94"/>
      <c r="L71" s="85" t="e">
        <f t="shared" si="24"/>
        <v>#DIV/0!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" hidden="1" customHeight="1" x14ac:dyDescent="0.25">
      <c r="A72" s="93" t="str">
        <f>'фонд начисленной заработной пла'!A72</f>
        <v>(наименование предприятия, организации)</v>
      </c>
      <c r="B72" s="94"/>
      <c r="C72" s="94"/>
      <c r="D72" s="85" t="e">
        <f t="shared" si="22"/>
        <v>#DIV/0!</v>
      </c>
      <c r="E72" s="94"/>
      <c r="F72" s="85" t="e">
        <f t="shared" si="20"/>
        <v>#DIV/0!</v>
      </c>
      <c r="G72" s="94"/>
      <c r="H72" s="85" t="e">
        <f t="shared" si="21"/>
        <v>#DIV/0!</v>
      </c>
      <c r="I72" s="94"/>
      <c r="J72" s="85" t="e">
        <f t="shared" si="23"/>
        <v>#DIV/0!</v>
      </c>
      <c r="K72" s="94"/>
      <c r="L72" s="85" t="e">
        <f t="shared" si="24"/>
        <v>#DIV/0!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4.75" hidden="1" customHeight="1" x14ac:dyDescent="0.25">
      <c r="A73" s="102" t="s">
        <v>31</v>
      </c>
      <c r="B73" s="108">
        <f>SUM(B74:B75)</f>
        <v>0</v>
      </c>
      <c r="C73" s="108">
        <f>SUM(C74:C75)</f>
        <v>0</v>
      </c>
      <c r="D73" s="105" t="e">
        <f t="shared" si="22"/>
        <v>#DIV/0!</v>
      </c>
      <c r="E73" s="108">
        <f>SUM(E74:E75)</f>
        <v>0</v>
      </c>
      <c r="F73" s="105" t="e">
        <f t="shared" si="20"/>
        <v>#DIV/0!</v>
      </c>
      <c r="G73" s="108">
        <f>SUM(G74:G75)</f>
        <v>0</v>
      </c>
      <c r="H73" s="105" t="e">
        <f t="shared" si="21"/>
        <v>#DIV/0!</v>
      </c>
      <c r="I73" s="108">
        <f>SUM(I74:I75)</f>
        <v>0</v>
      </c>
      <c r="J73" s="105" t="e">
        <f t="shared" si="23"/>
        <v>#DIV/0!</v>
      </c>
      <c r="K73" s="108">
        <f>SUM(K74:K75)</f>
        <v>0</v>
      </c>
      <c r="L73" s="105" t="e">
        <f t="shared" si="24"/>
        <v>#DIV/0!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" hidden="1" customHeight="1" x14ac:dyDescent="0.25">
      <c r="A74" s="93" t="str">
        <f>'фонд начисленной заработной пла'!A74</f>
        <v>(наименование предприятия, организации)</v>
      </c>
      <c r="B74" s="94"/>
      <c r="C74" s="94"/>
      <c r="D74" s="85" t="e">
        <f t="shared" si="22"/>
        <v>#DIV/0!</v>
      </c>
      <c r="E74" s="94"/>
      <c r="F74" s="85" t="e">
        <f t="shared" si="20"/>
        <v>#DIV/0!</v>
      </c>
      <c r="G74" s="94"/>
      <c r="H74" s="85" t="e">
        <f t="shared" si="21"/>
        <v>#DIV/0!</v>
      </c>
      <c r="I74" s="94"/>
      <c r="J74" s="85" t="e">
        <f t="shared" si="23"/>
        <v>#DIV/0!</v>
      </c>
      <c r="K74" s="94"/>
      <c r="L74" s="85" t="e">
        <f t="shared" si="24"/>
        <v>#DIV/0!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" hidden="1" customHeight="1" x14ac:dyDescent="0.25">
      <c r="A75" s="93" t="str">
        <f>'фонд начисленной заработной пла'!A75</f>
        <v>(наименование предприятия, организации)</v>
      </c>
      <c r="B75" s="94"/>
      <c r="C75" s="94"/>
      <c r="D75" s="85" t="e">
        <f t="shared" si="22"/>
        <v>#DIV/0!</v>
      </c>
      <c r="E75" s="94"/>
      <c r="F75" s="85" t="e">
        <f t="shared" si="20"/>
        <v>#DIV/0!</v>
      </c>
      <c r="G75" s="94"/>
      <c r="H75" s="85" t="e">
        <f t="shared" si="21"/>
        <v>#DIV/0!</v>
      </c>
      <c r="I75" s="94"/>
      <c r="J75" s="85" t="e">
        <f t="shared" si="23"/>
        <v>#DIV/0!</v>
      </c>
      <c r="K75" s="94"/>
      <c r="L75" s="85" t="e">
        <f t="shared" si="24"/>
        <v>#DIV/0!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" hidden="1" customHeight="1" x14ac:dyDescent="0.25">
      <c r="A76" s="102" t="s">
        <v>32</v>
      </c>
      <c r="B76" s="108">
        <f>SUM(B77:B78)</f>
        <v>0</v>
      </c>
      <c r="C76" s="108">
        <f>SUM(C77:C78)</f>
        <v>0</v>
      </c>
      <c r="D76" s="105" t="e">
        <f t="shared" si="22"/>
        <v>#DIV/0!</v>
      </c>
      <c r="E76" s="108">
        <f>SUM(E77:E78)</f>
        <v>0</v>
      </c>
      <c r="F76" s="105" t="e">
        <f t="shared" si="20"/>
        <v>#DIV/0!</v>
      </c>
      <c r="G76" s="108">
        <f>SUM(G77:G78)</f>
        <v>0</v>
      </c>
      <c r="H76" s="105" t="e">
        <f t="shared" si="21"/>
        <v>#DIV/0!</v>
      </c>
      <c r="I76" s="108">
        <f>SUM(I77:I78)</f>
        <v>0</v>
      </c>
      <c r="J76" s="105" t="e">
        <f t="shared" si="23"/>
        <v>#DIV/0!</v>
      </c>
      <c r="K76" s="108">
        <f>SUM(K77:K78)</f>
        <v>0</v>
      </c>
      <c r="L76" s="105" t="e">
        <f t="shared" si="24"/>
        <v>#DIV/0!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" hidden="1" customHeight="1" x14ac:dyDescent="0.25">
      <c r="A77" s="93" t="str">
        <f>'фонд начисленной заработной пла'!A77</f>
        <v>(наименование предприятия, организации)</v>
      </c>
      <c r="B77" s="94"/>
      <c r="C77" s="94"/>
      <c r="D77" s="85" t="e">
        <f t="shared" si="22"/>
        <v>#DIV/0!</v>
      </c>
      <c r="E77" s="94"/>
      <c r="F77" s="85" t="e">
        <f t="shared" si="20"/>
        <v>#DIV/0!</v>
      </c>
      <c r="G77" s="94"/>
      <c r="H77" s="85" t="e">
        <f t="shared" si="21"/>
        <v>#DIV/0!</v>
      </c>
      <c r="I77" s="94"/>
      <c r="J77" s="85" t="e">
        <f t="shared" si="23"/>
        <v>#DIV/0!</v>
      </c>
      <c r="K77" s="94"/>
      <c r="L77" s="85" t="e">
        <f t="shared" si="24"/>
        <v>#DIV/0!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" hidden="1" customHeight="1" x14ac:dyDescent="0.25">
      <c r="A78" s="93" t="str">
        <f>'фонд начисленной заработной пла'!A78</f>
        <v>(наименование предприятия, организации)</v>
      </c>
      <c r="B78" s="94"/>
      <c r="C78" s="94"/>
      <c r="D78" s="85" t="e">
        <f t="shared" si="22"/>
        <v>#DIV/0!</v>
      </c>
      <c r="E78" s="94"/>
      <c r="F78" s="85" t="e">
        <f t="shared" si="20"/>
        <v>#DIV/0!</v>
      </c>
      <c r="G78" s="94"/>
      <c r="H78" s="85" t="e">
        <f t="shared" si="21"/>
        <v>#DIV/0!</v>
      </c>
      <c r="I78" s="94"/>
      <c r="J78" s="85" t="e">
        <f t="shared" si="23"/>
        <v>#DIV/0!</v>
      </c>
      <c r="K78" s="94"/>
      <c r="L78" s="85" t="e">
        <f t="shared" si="24"/>
        <v>#DIV/0!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4.75" hidden="1" customHeight="1" x14ac:dyDescent="0.25">
      <c r="A79" s="102" t="s">
        <v>33</v>
      </c>
      <c r="B79" s="108">
        <f>SUM(B80:B81)</f>
        <v>0</v>
      </c>
      <c r="C79" s="108">
        <f>SUM(C80:C81)</f>
        <v>0</v>
      </c>
      <c r="D79" s="105" t="e">
        <f t="shared" si="22"/>
        <v>#DIV/0!</v>
      </c>
      <c r="E79" s="108">
        <f>SUM(E80:E81)</f>
        <v>0</v>
      </c>
      <c r="F79" s="105" t="e">
        <f t="shared" si="20"/>
        <v>#DIV/0!</v>
      </c>
      <c r="G79" s="108">
        <f>SUM(G80:G81)</f>
        <v>0</v>
      </c>
      <c r="H79" s="105" t="e">
        <f t="shared" si="21"/>
        <v>#DIV/0!</v>
      </c>
      <c r="I79" s="108">
        <f>SUM(I80:I81)</f>
        <v>0</v>
      </c>
      <c r="J79" s="105" t="e">
        <f t="shared" si="23"/>
        <v>#DIV/0!</v>
      </c>
      <c r="K79" s="108">
        <f>SUM(K80:K81)</f>
        <v>0</v>
      </c>
      <c r="L79" s="105" t="e">
        <f t="shared" si="24"/>
        <v>#DIV/0!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" hidden="1" customHeight="1" x14ac:dyDescent="0.25">
      <c r="A80" s="93" t="str">
        <f>'фонд начисленной заработной пла'!A80</f>
        <v>(наименование предприятия, организации)</v>
      </c>
      <c r="B80" s="94"/>
      <c r="C80" s="94"/>
      <c r="D80" s="85" t="e">
        <f t="shared" si="22"/>
        <v>#DIV/0!</v>
      </c>
      <c r="E80" s="94"/>
      <c r="F80" s="85" t="e">
        <f t="shared" si="20"/>
        <v>#DIV/0!</v>
      </c>
      <c r="G80" s="94"/>
      <c r="H80" s="85" t="e">
        <f t="shared" si="21"/>
        <v>#DIV/0!</v>
      </c>
      <c r="I80" s="94"/>
      <c r="J80" s="85" t="e">
        <f t="shared" si="23"/>
        <v>#DIV/0!</v>
      </c>
      <c r="K80" s="94"/>
      <c r="L80" s="85" t="e">
        <f t="shared" si="24"/>
        <v>#DIV/0!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" hidden="1" customHeight="1" x14ac:dyDescent="0.25">
      <c r="A81" s="93" t="str">
        <f>'фонд начисленной заработной пла'!A81</f>
        <v>(наименование предприятия, организации)</v>
      </c>
      <c r="B81" s="94"/>
      <c r="C81" s="94"/>
      <c r="D81" s="85" t="e">
        <f t="shared" si="22"/>
        <v>#DIV/0!</v>
      </c>
      <c r="E81" s="94"/>
      <c r="F81" s="85" t="e">
        <f t="shared" si="20"/>
        <v>#DIV/0!</v>
      </c>
      <c r="G81" s="94"/>
      <c r="H81" s="85" t="e">
        <f t="shared" si="21"/>
        <v>#DIV/0!</v>
      </c>
      <c r="I81" s="94"/>
      <c r="J81" s="85" t="e">
        <f t="shared" si="23"/>
        <v>#DIV/0!</v>
      </c>
      <c r="K81" s="94"/>
      <c r="L81" s="85" t="e">
        <f t="shared" si="24"/>
        <v>#DIV/0!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24.75" hidden="1" customHeight="1" x14ac:dyDescent="0.25">
      <c r="A82" s="102" t="s">
        <v>34</v>
      </c>
      <c r="B82" s="108">
        <f>SUM(B83:B84)</f>
        <v>0</v>
      </c>
      <c r="C82" s="108">
        <f>SUM(C83:C84)</f>
        <v>0</v>
      </c>
      <c r="D82" s="105" t="e">
        <f t="shared" si="22"/>
        <v>#DIV/0!</v>
      </c>
      <c r="E82" s="108">
        <f>SUM(E83:E84)</f>
        <v>0</v>
      </c>
      <c r="F82" s="105" t="e">
        <f t="shared" si="20"/>
        <v>#DIV/0!</v>
      </c>
      <c r="G82" s="108">
        <f>SUM(G83:G84)</f>
        <v>0</v>
      </c>
      <c r="H82" s="105" t="e">
        <f t="shared" si="21"/>
        <v>#DIV/0!</v>
      </c>
      <c r="I82" s="108">
        <f>SUM(I83:I84)</f>
        <v>0</v>
      </c>
      <c r="J82" s="105" t="e">
        <f t="shared" si="23"/>
        <v>#DIV/0!</v>
      </c>
      <c r="K82" s="108">
        <f>SUM(K83:K84)</f>
        <v>0</v>
      </c>
      <c r="L82" s="105" t="e">
        <f t="shared" si="24"/>
        <v>#DIV/0!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" hidden="1" customHeight="1" x14ac:dyDescent="0.25">
      <c r="A83" s="93" t="str">
        <f>'фонд начисленной заработной пла'!A83</f>
        <v>(наименование предприятия, организации)</v>
      </c>
      <c r="B83" s="94"/>
      <c r="C83" s="94"/>
      <c r="D83" s="85" t="e">
        <f t="shared" si="22"/>
        <v>#DIV/0!</v>
      </c>
      <c r="E83" s="94"/>
      <c r="F83" s="85" t="e">
        <f t="shared" si="20"/>
        <v>#DIV/0!</v>
      </c>
      <c r="G83" s="94"/>
      <c r="H83" s="85" t="e">
        <f t="shared" si="21"/>
        <v>#DIV/0!</v>
      </c>
      <c r="I83" s="94"/>
      <c r="J83" s="85" t="e">
        <f t="shared" si="23"/>
        <v>#DIV/0!</v>
      </c>
      <c r="K83" s="94"/>
      <c r="L83" s="85" t="e">
        <f t="shared" si="24"/>
        <v>#DIV/0!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" hidden="1" customHeight="1" x14ac:dyDescent="0.25">
      <c r="A84" s="93" t="str">
        <f>'фонд начисленной заработной пла'!A84</f>
        <v>(наименование предприятия, организации)</v>
      </c>
      <c r="B84" s="94"/>
      <c r="C84" s="94"/>
      <c r="D84" s="85" t="e">
        <f t="shared" si="22"/>
        <v>#DIV/0!</v>
      </c>
      <c r="E84" s="94"/>
      <c r="F84" s="85" t="e">
        <f t="shared" si="20"/>
        <v>#DIV/0!</v>
      </c>
      <c r="G84" s="94"/>
      <c r="H84" s="85" t="e">
        <f t="shared" si="21"/>
        <v>#DIV/0!</v>
      </c>
      <c r="I84" s="94"/>
      <c r="J84" s="85" t="e">
        <f t="shared" si="23"/>
        <v>#DIV/0!</v>
      </c>
      <c r="K84" s="94"/>
      <c r="L84" s="85" t="e">
        <f t="shared" si="24"/>
        <v>#DIV/0!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25.5" hidden="1" customHeight="1" x14ac:dyDescent="0.25">
      <c r="A85" s="102" t="s">
        <v>35</v>
      </c>
      <c r="B85" s="108">
        <f>SUM(B86:B87)</f>
        <v>0</v>
      </c>
      <c r="C85" s="108">
        <f>SUM(C86:C87)</f>
        <v>0</v>
      </c>
      <c r="D85" s="105" t="e">
        <f t="shared" si="22"/>
        <v>#DIV/0!</v>
      </c>
      <c r="E85" s="108">
        <f>SUM(E86:E87)</f>
        <v>0</v>
      </c>
      <c r="F85" s="105" t="e">
        <f t="shared" si="20"/>
        <v>#DIV/0!</v>
      </c>
      <c r="G85" s="108">
        <f>SUM(G86:G87)</f>
        <v>0</v>
      </c>
      <c r="H85" s="105" t="e">
        <f t="shared" si="21"/>
        <v>#DIV/0!</v>
      </c>
      <c r="I85" s="108">
        <f>SUM(I86:I87)</f>
        <v>0</v>
      </c>
      <c r="J85" s="105" t="e">
        <f t="shared" si="23"/>
        <v>#DIV/0!</v>
      </c>
      <c r="K85" s="108">
        <f>SUM(K86:K87)</f>
        <v>0</v>
      </c>
      <c r="L85" s="105" t="e">
        <f t="shared" si="24"/>
        <v>#DIV/0!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" hidden="1" customHeight="1" x14ac:dyDescent="0.25">
      <c r="A86" s="93" t="str">
        <f>'фонд начисленной заработной пла'!A86</f>
        <v>(наименование предприятия, организации)</v>
      </c>
      <c r="B86" s="94"/>
      <c r="C86" s="94"/>
      <c r="D86" s="85" t="e">
        <f t="shared" si="22"/>
        <v>#DIV/0!</v>
      </c>
      <c r="E86" s="94"/>
      <c r="F86" s="85" t="e">
        <f t="shared" si="20"/>
        <v>#DIV/0!</v>
      </c>
      <c r="G86" s="94"/>
      <c r="H86" s="85" t="e">
        <f t="shared" si="21"/>
        <v>#DIV/0!</v>
      </c>
      <c r="I86" s="94"/>
      <c r="J86" s="85" t="e">
        <f t="shared" si="23"/>
        <v>#DIV/0!</v>
      </c>
      <c r="K86" s="94"/>
      <c r="L86" s="85" t="e">
        <f t="shared" si="24"/>
        <v>#DIV/0!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" hidden="1" customHeight="1" x14ac:dyDescent="0.25">
      <c r="A87" s="93" t="str">
        <f>'фонд начисленной заработной пла'!A87</f>
        <v>(наименование предприятия, организации)</v>
      </c>
      <c r="B87" s="94"/>
      <c r="C87" s="94"/>
      <c r="D87" s="85" t="e">
        <f t="shared" si="22"/>
        <v>#DIV/0!</v>
      </c>
      <c r="E87" s="94"/>
      <c r="F87" s="85" t="e">
        <f t="shared" si="20"/>
        <v>#DIV/0!</v>
      </c>
      <c r="G87" s="94"/>
      <c r="H87" s="85" t="e">
        <f t="shared" si="21"/>
        <v>#DIV/0!</v>
      </c>
      <c r="I87" s="94"/>
      <c r="J87" s="85" t="e">
        <f t="shared" si="23"/>
        <v>#DIV/0!</v>
      </c>
      <c r="K87" s="94"/>
      <c r="L87" s="85" t="e">
        <f t="shared" si="24"/>
        <v>#DIV/0!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24.75" hidden="1" customHeight="1" x14ac:dyDescent="0.25">
      <c r="A88" s="102" t="s">
        <v>36</v>
      </c>
      <c r="B88" s="108">
        <f>SUM(B89:B90)</f>
        <v>0</v>
      </c>
      <c r="C88" s="108">
        <f>SUM(C89:C90)</f>
        <v>0</v>
      </c>
      <c r="D88" s="105" t="e">
        <f t="shared" si="22"/>
        <v>#DIV/0!</v>
      </c>
      <c r="E88" s="108">
        <f>SUM(E89:E90)</f>
        <v>0</v>
      </c>
      <c r="F88" s="105" t="e">
        <f t="shared" si="20"/>
        <v>#DIV/0!</v>
      </c>
      <c r="G88" s="108">
        <f>SUM(G89:G90)</f>
        <v>0</v>
      </c>
      <c r="H88" s="105" t="e">
        <f t="shared" si="21"/>
        <v>#DIV/0!</v>
      </c>
      <c r="I88" s="108">
        <f>SUM(I89:I90)</f>
        <v>0</v>
      </c>
      <c r="J88" s="105" t="e">
        <f t="shared" si="23"/>
        <v>#DIV/0!</v>
      </c>
      <c r="K88" s="108">
        <f>SUM(K89:K90)</f>
        <v>0</v>
      </c>
      <c r="L88" s="105" t="e">
        <f t="shared" si="24"/>
        <v>#DIV/0!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" hidden="1" customHeight="1" x14ac:dyDescent="0.25">
      <c r="A89" s="93" t="str">
        <f>'фонд начисленной заработной пла'!A89</f>
        <v>(наименование предприятия, организации)</v>
      </c>
      <c r="B89" s="94"/>
      <c r="C89" s="94"/>
      <c r="D89" s="85" t="e">
        <f t="shared" si="22"/>
        <v>#DIV/0!</v>
      </c>
      <c r="E89" s="94"/>
      <c r="F89" s="85" t="e">
        <f t="shared" si="20"/>
        <v>#DIV/0!</v>
      </c>
      <c r="G89" s="94"/>
      <c r="H89" s="85" t="e">
        <f t="shared" si="21"/>
        <v>#DIV/0!</v>
      </c>
      <c r="I89" s="94"/>
      <c r="J89" s="85" t="e">
        <f t="shared" si="23"/>
        <v>#DIV/0!</v>
      </c>
      <c r="K89" s="94"/>
      <c r="L89" s="85" t="e">
        <f t="shared" si="24"/>
        <v>#DIV/0!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" hidden="1" customHeight="1" x14ac:dyDescent="0.25">
      <c r="A90" s="93" t="str">
        <f>'фонд начисленной заработной пла'!A90</f>
        <v>(наименование предприятия, организации)</v>
      </c>
      <c r="B90" s="94"/>
      <c r="C90" s="94"/>
      <c r="D90" s="85" t="e">
        <f t="shared" si="22"/>
        <v>#DIV/0!</v>
      </c>
      <c r="E90" s="94"/>
      <c r="F90" s="85" t="e">
        <f t="shared" si="20"/>
        <v>#DIV/0!</v>
      </c>
      <c r="G90" s="94"/>
      <c r="H90" s="85" t="e">
        <f t="shared" si="21"/>
        <v>#DIV/0!</v>
      </c>
      <c r="I90" s="94"/>
      <c r="J90" s="85" t="e">
        <f t="shared" si="23"/>
        <v>#DIV/0!</v>
      </c>
      <c r="K90" s="94"/>
      <c r="L90" s="85" t="e">
        <f t="shared" si="24"/>
        <v>#DIV/0!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24.75" hidden="1" customHeight="1" x14ac:dyDescent="0.25">
      <c r="A91" s="102" t="s">
        <v>37</v>
      </c>
      <c r="B91" s="108">
        <f>SUM(B92:B93)</f>
        <v>0</v>
      </c>
      <c r="C91" s="108">
        <f>SUM(C92:C93)</f>
        <v>0</v>
      </c>
      <c r="D91" s="105" t="e">
        <f t="shared" si="22"/>
        <v>#DIV/0!</v>
      </c>
      <c r="E91" s="108">
        <f>SUM(E92:E93)</f>
        <v>0</v>
      </c>
      <c r="F91" s="105" t="e">
        <f t="shared" si="20"/>
        <v>#DIV/0!</v>
      </c>
      <c r="G91" s="108">
        <f>SUM(G92:G93)</f>
        <v>0</v>
      </c>
      <c r="H91" s="105" t="e">
        <f t="shared" si="21"/>
        <v>#DIV/0!</v>
      </c>
      <c r="I91" s="108">
        <f>SUM(I92:I93)</f>
        <v>0</v>
      </c>
      <c r="J91" s="105" t="e">
        <f t="shared" si="23"/>
        <v>#DIV/0!</v>
      </c>
      <c r="K91" s="108">
        <f>SUM(K92:K93)</f>
        <v>0</v>
      </c>
      <c r="L91" s="105" t="e">
        <f t="shared" si="24"/>
        <v>#DIV/0!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" hidden="1" customHeight="1" x14ac:dyDescent="0.25">
      <c r="A92" s="93" t="str">
        <f>'фонд начисленной заработной пла'!A92</f>
        <v>(наименование предприятия, организации)</v>
      </c>
      <c r="B92" s="94"/>
      <c r="C92" s="94"/>
      <c r="D92" s="85" t="e">
        <f t="shared" si="22"/>
        <v>#DIV/0!</v>
      </c>
      <c r="E92" s="94"/>
      <c r="F92" s="85" t="e">
        <f t="shared" si="20"/>
        <v>#DIV/0!</v>
      </c>
      <c r="G92" s="94"/>
      <c r="H92" s="85" t="e">
        <f t="shared" si="21"/>
        <v>#DIV/0!</v>
      </c>
      <c r="I92" s="94"/>
      <c r="J92" s="85" t="e">
        <f t="shared" si="23"/>
        <v>#DIV/0!</v>
      </c>
      <c r="K92" s="94"/>
      <c r="L92" s="85" t="e">
        <f t="shared" si="24"/>
        <v>#DIV/0!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" hidden="1" customHeight="1" x14ac:dyDescent="0.25">
      <c r="A93" s="93" t="str">
        <f>'фонд начисленной заработной пла'!A93</f>
        <v>(наименование предприятия, организации)</v>
      </c>
      <c r="B93" s="94"/>
      <c r="C93" s="94"/>
      <c r="D93" s="85" t="e">
        <f t="shared" si="22"/>
        <v>#DIV/0!</v>
      </c>
      <c r="E93" s="94"/>
      <c r="F93" s="85" t="e">
        <f t="shared" si="20"/>
        <v>#DIV/0!</v>
      </c>
      <c r="G93" s="94"/>
      <c r="H93" s="85" t="e">
        <f t="shared" si="21"/>
        <v>#DIV/0!</v>
      </c>
      <c r="I93" s="94"/>
      <c r="J93" s="85" t="e">
        <f t="shared" si="23"/>
        <v>#DIV/0!</v>
      </c>
      <c r="K93" s="94"/>
      <c r="L93" s="85" t="e">
        <f t="shared" si="24"/>
        <v>#DIV/0!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24.75" hidden="1" customHeight="1" x14ac:dyDescent="0.25">
      <c r="A94" s="102" t="s">
        <v>38</v>
      </c>
      <c r="B94" s="108">
        <f>SUM(B95:B96)</f>
        <v>0</v>
      </c>
      <c r="C94" s="108">
        <f>SUM(C95:C96)</f>
        <v>0</v>
      </c>
      <c r="D94" s="105" t="e">
        <f t="shared" si="22"/>
        <v>#DIV/0!</v>
      </c>
      <c r="E94" s="108">
        <f>SUM(E95:E96)</f>
        <v>0</v>
      </c>
      <c r="F94" s="105" t="e">
        <f t="shared" si="20"/>
        <v>#DIV/0!</v>
      </c>
      <c r="G94" s="108">
        <f>SUM(G95:G96)</f>
        <v>0</v>
      </c>
      <c r="H94" s="105" t="e">
        <f t="shared" si="21"/>
        <v>#DIV/0!</v>
      </c>
      <c r="I94" s="108">
        <f>SUM(I95:I96)</f>
        <v>0</v>
      </c>
      <c r="J94" s="105" t="e">
        <f t="shared" si="23"/>
        <v>#DIV/0!</v>
      </c>
      <c r="K94" s="108">
        <f>SUM(K95:K96)</f>
        <v>0</v>
      </c>
      <c r="L94" s="105" t="e">
        <f t="shared" si="24"/>
        <v>#DIV/0!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" hidden="1" customHeight="1" x14ac:dyDescent="0.25">
      <c r="A95" s="93" t="str">
        <f>'фонд начисленной заработной пла'!A95</f>
        <v>(наименование предприятия, организации)</v>
      </c>
      <c r="B95" s="94"/>
      <c r="C95" s="94"/>
      <c r="D95" s="85" t="e">
        <f t="shared" si="22"/>
        <v>#DIV/0!</v>
      </c>
      <c r="E95" s="94"/>
      <c r="F95" s="85" t="e">
        <f t="shared" si="20"/>
        <v>#DIV/0!</v>
      </c>
      <c r="G95" s="94"/>
      <c r="H95" s="85" t="e">
        <f t="shared" si="21"/>
        <v>#DIV/0!</v>
      </c>
      <c r="I95" s="94"/>
      <c r="J95" s="85" t="e">
        <f t="shared" si="23"/>
        <v>#DIV/0!</v>
      </c>
      <c r="K95" s="94"/>
      <c r="L95" s="85" t="e">
        <f t="shared" si="24"/>
        <v>#DIV/0!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" hidden="1" customHeight="1" x14ac:dyDescent="0.25">
      <c r="A96" s="93" t="str">
        <f>'фонд начисленной заработной пла'!A96</f>
        <v>(наименование предприятия, организации)</v>
      </c>
      <c r="B96" s="94"/>
      <c r="C96" s="94"/>
      <c r="D96" s="85" t="e">
        <f t="shared" si="22"/>
        <v>#DIV/0!</v>
      </c>
      <c r="E96" s="94"/>
      <c r="F96" s="85" t="e">
        <f t="shared" si="20"/>
        <v>#DIV/0!</v>
      </c>
      <c r="G96" s="94"/>
      <c r="H96" s="85" t="e">
        <f t="shared" si="21"/>
        <v>#DIV/0!</v>
      </c>
      <c r="I96" s="94"/>
      <c r="J96" s="85" t="e">
        <f t="shared" si="23"/>
        <v>#DIV/0!</v>
      </c>
      <c r="K96" s="94"/>
      <c r="L96" s="85" t="e">
        <f t="shared" si="24"/>
        <v>#DIV/0!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" hidden="1" customHeight="1" x14ac:dyDescent="0.25">
      <c r="A97" s="102" t="s">
        <v>39</v>
      </c>
      <c r="B97" s="108">
        <f>SUM(B98:B99)</f>
        <v>0</v>
      </c>
      <c r="C97" s="108">
        <f>SUM(C98:C99)</f>
        <v>0</v>
      </c>
      <c r="D97" s="105" t="e">
        <f t="shared" si="22"/>
        <v>#DIV/0!</v>
      </c>
      <c r="E97" s="108">
        <f>SUM(E98:E99)</f>
        <v>0</v>
      </c>
      <c r="F97" s="105" t="e">
        <f t="shared" si="20"/>
        <v>#DIV/0!</v>
      </c>
      <c r="G97" s="108">
        <f>SUM(G98:G99)</f>
        <v>0</v>
      </c>
      <c r="H97" s="105" t="e">
        <f t="shared" si="21"/>
        <v>#DIV/0!</v>
      </c>
      <c r="I97" s="108">
        <f>SUM(I98:I99)</f>
        <v>0</v>
      </c>
      <c r="J97" s="105" t="e">
        <f t="shared" si="23"/>
        <v>#DIV/0!</v>
      </c>
      <c r="K97" s="108">
        <f>SUM(K98:K99)</f>
        <v>0</v>
      </c>
      <c r="L97" s="105" t="e">
        <f t="shared" si="24"/>
        <v>#DIV/0!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" hidden="1" customHeight="1" x14ac:dyDescent="0.25">
      <c r="A98" s="93" t="str">
        <f>'фонд начисленной заработной пла'!A98</f>
        <v>(наименование предприятия, организации)</v>
      </c>
      <c r="B98" s="94"/>
      <c r="C98" s="94"/>
      <c r="D98" s="85" t="e">
        <f t="shared" si="22"/>
        <v>#DIV/0!</v>
      </c>
      <c r="E98" s="94"/>
      <c r="F98" s="85" t="e">
        <f t="shared" si="20"/>
        <v>#DIV/0!</v>
      </c>
      <c r="G98" s="94"/>
      <c r="H98" s="85" t="e">
        <f t="shared" si="21"/>
        <v>#DIV/0!</v>
      </c>
      <c r="I98" s="94"/>
      <c r="J98" s="85" t="e">
        <f t="shared" si="23"/>
        <v>#DIV/0!</v>
      </c>
      <c r="K98" s="94"/>
      <c r="L98" s="85" t="e">
        <f t="shared" si="24"/>
        <v>#DIV/0!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" hidden="1" customHeight="1" x14ac:dyDescent="0.25">
      <c r="A99" s="93" t="str">
        <f>'фонд начисленной заработной пла'!A99</f>
        <v>(наименование предприятия, организации)</v>
      </c>
      <c r="B99" s="94"/>
      <c r="C99" s="94"/>
      <c r="D99" s="85" t="e">
        <f t="shared" si="22"/>
        <v>#DIV/0!</v>
      </c>
      <c r="E99" s="94"/>
      <c r="F99" s="85" t="e">
        <f t="shared" si="20"/>
        <v>#DIV/0!</v>
      </c>
      <c r="G99" s="94"/>
      <c r="H99" s="85" t="e">
        <f t="shared" si="21"/>
        <v>#DIV/0!</v>
      </c>
      <c r="I99" s="94"/>
      <c r="J99" s="85" t="e">
        <f t="shared" si="23"/>
        <v>#DIV/0!</v>
      </c>
      <c r="K99" s="94"/>
      <c r="L99" s="85" t="e">
        <f t="shared" si="24"/>
        <v>#DIV/0!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" hidden="1" customHeight="1" x14ac:dyDescent="0.25">
      <c r="A100" s="102" t="s">
        <v>40</v>
      </c>
      <c r="B100" s="108">
        <f>SUM(B101:B102)</f>
        <v>0</v>
      </c>
      <c r="C100" s="108">
        <f>SUM(C101:C102)</f>
        <v>0</v>
      </c>
      <c r="D100" s="105" t="e">
        <f t="shared" si="22"/>
        <v>#DIV/0!</v>
      </c>
      <c r="E100" s="108">
        <f>SUM(E101:E102)</f>
        <v>0</v>
      </c>
      <c r="F100" s="105" t="e">
        <f t="shared" si="20"/>
        <v>#DIV/0!</v>
      </c>
      <c r="G100" s="108">
        <f>SUM(G101:G102)</f>
        <v>0</v>
      </c>
      <c r="H100" s="105" t="e">
        <f t="shared" si="21"/>
        <v>#DIV/0!</v>
      </c>
      <c r="I100" s="108">
        <f>SUM(I101:I102)</f>
        <v>0</v>
      </c>
      <c r="J100" s="105" t="e">
        <f t="shared" si="23"/>
        <v>#DIV/0!</v>
      </c>
      <c r="K100" s="108">
        <f>SUM(K101:K102)</f>
        <v>0</v>
      </c>
      <c r="L100" s="105" t="e">
        <f t="shared" si="24"/>
        <v>#DIV/0!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" hidden="1" customHeight="1" x14ac:dyDescent="0.25">
      <c r="A101" s="93" t="str">
        <f>'фонд начисленной заработной пла'!A101</f>
        <v>(наименование предприятия, организации)</v>
      </c>
      <c r="B101" s="94"/>
      <c r="C101" s="94"/>
      <c r="D101" s="85" t="e">
        <f t="shared" ref="D101:D132" si="25">ROUND(C101/B101*100,1)</f>
        <v>#DIV/0!</v>
      </c>
      <c r="E101" s="94"/>
      <c r="F101" s="85" t="e">
        <f t="shared" si="20"/>
        <v>#DIV/0!</v>
      </c>
      <c r="G101" s="94"/>
      <c r="H101" s="85" t="e">
        <f t="shared" si="21"/>
        <v>#DIV/0!</v>
      </c>
      <c r="I101" s="94"/>
      <c r="J101" s="85" t="e">
        <f t="shared" ref="J101:J132" si="26">ROUND(I101/G101*100,1)</f>
        <v>#DIV/0!</v>
      </c>
      <c r="K101" s="94"/>
      <c r="L101" s="85" t="e">
        <f t="shared" ref="L101:L132" si="27">ROUND(K101/I101*100,1)</f>
        <v>#DIV/0!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" hidden="1" customHeight="1" x14ac:dyDescent="0.25">
      <c r="A102" s="93" t="str">
        <f>'фонд начисленной заработной пла'!A102</f>
        <v>(наименование предприятия, организации)</v>
      </c>
      <c r="B102" s="94"/>
      <c r="C102" s="94"/>
      <c r="D102" s="85" t="e">
        <f t="shared" si="25"/>
        <v>#DIV/0!</v>
      </c>
      <c r="E102" s="94"/>
      <c r="F102" s="85" t="e">
        <f t="shared" si="20"/>
        <v>#DIV/0!</v>
      </c>
      <c r="G102" s="94"/>
      <c r="H102" s="85" t="e">
        <f t="shared" si="21"/>
        <v>#DIV/0!</v>
      </c>
      <c r="I102" s="94"/>
      <c r="J102" s="85" t="e">
        <f t="shared" si="26"/>
        <v>#DIV/0!</v>
      </c>
      <c r="K102" s="94"/>
      <c r="L102" s="85" t="e">
        <f t="shared" si="27"/>
        <v>#DIV/0!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" hidden="1" customHeight="1" x14ac:dyDescent="0.25">
      <c r="A103" s="102" t="s">
        <v>41</v>
      </c>
      <c r="B103" s="108">
        <f>SUM(B104:B105)</f>
        <v>0</v>
      </c>
      <c r="C103" s="108">
        <f>SUM(C104:C105)</f>
        <v>0</v>
      </c>
      <c r="D103" s="105" t="e">
        <f t="shared" si="25"/>
        <v>#DIV/0!</v>
      </c>
      <c r="E103" s="108">
        <f>SUM(E104:E105)</f>
        <v>0</v>
      </c>
      <c r="F103" s="105" t="e">
        <f t="shared" si="20"/>
        <v>#DIV/0!</v>
      </c>
      <c r="G103" s="108">
        <f>SUM(G104:G105)</f>
        <v>0</v>
      </c>
      <c r="H103" s="105" t="e">
        <f t="shared" si="21"/>
        <v>#DIV/0!</v>
      </c>
      <c r="I103" s="108">
        <f>SUM(I104:I105)</f>
        <v>0</v>
      </c>
      <c r="J103" s="105" t="e">
        <f t="shared" si="26"/>
        <v>#DIV/0!</v>
      </c>
      <c r="K103" s="108">
        <f>SUM(K104:K105)</f>
        <v>0</v>
      </c>
      <c r="L103" s="105" t="e">
        <f t="shared" si="27"/>
        <v>#DIV/0!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" hidden="1" customHeight="1" x14ac:dyDescent="0.25">
      <c r="A104" s="93" t="str">
        <f>'фонд начисленной заработной пла'!A104</f>
        <v>(наименование предприятия, организации)</v>
      </c>
      <c r="B104" s="94"/>
      <c r="C104" s="94"/>
      <c r="D104" s="85" t="e">
        <f t="shared" si="25"/>
        <v>#DIV/0!</v>
      </c>
      <c r="E104" s="94"/>
      <c r="F104" s="85" t="e">
        <f t="shared" si="20"/>
        <v>#DIV/0!</v>
      </c>
      <c r="G104" s="94"/>
      <c r="H104" s="85" t="e">
        <f t="shared" si="21"/>
        <v>#DIV/0!</v>
      </c>
      <c r="I104" s="94"/>
      <c r="J104" s="85" t="e">
        <f t="shared" si="26"/>
        <v>#DIV/0!</v>
      </c>
      <c r="K104" s="94"/>
      <c r="L104" s="85" t="e">
        <f t="shared" si="27"/>
        <v>#DIV/0!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" hidden="1" customHeight="1" x14ac:dyDescent="0.25">
      <c r="A105" s="93" t="str">
        <f>'фонд начисленной заработной пла'!A105</f>
        <v>(наименование предприятия, организации)</v>
      </c>
      <c r="B105" s="94"/>
      <c r="C105" s="94"/>
      <c r="D105" s="85" t="e">
        <f t="shared" si="25"/>
        <v>#DIV/0!</v>
      </c>
      <c r="E105" s="94"/>
      <c r="F105" s="85" t="e">
        <f t="shared" si="20"/>
        <v>#DIV/0!</v>
      </c>
      <c r="G105" s="94"/>
      <c r="H105" s="85" t="e">
        <f t="shared" si="21"/>
        <v>#DIV/0!</v>
      </c>
      <c r="I105" s="94"/>
      <c r="J105" s="85" t="e">
        <f t="shared" si="26"/>
        <v>#DIV/0!</v>
      </c>
      <c r="K105" s="94"/>
      <c r="L105" s="85" t="e">
        <f t="shared" si="27"/>
        <v>#DIV/0!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43.5" hidden="1" customHeight="1" x14ac:dyDescent="0.25">
      <c r="A106" s="109" t="s">
        <v>42</v>
      </c>
      <c r="B106" s="91">
        <f>B107+B108</f>
        <v>47</v>
      </c>
      <c r="C106" s="91">
        <f>C107+C108</f>
        <v>40</v>
      </c>
      <c r="D106" s="92">
        <f t="shared" si="25"/>
        <v>85.1</v>
      </c>
      <c r="E106" s="91">
        <f>E107+E108</f>
        <v>40</v>
      </c>
      <c r="F106" s="92">
        <f t="shared" si="20"/>
        <v>100</v>
      </c>
      <c r="G106" s="91">
        <f>G107+G108</f>
        <v>40</v>
      </c>
      <c r="H106" s="92">
        <f t="shared" si="21"/>
        <v>100</v>
      </c>
      <c r="I106" s="91">
        <f>I107+I108</f>
        <v>40</v>
      </c>
      <c r="J106" s="92">
        <f t="shared" si="26"/>
        <v>100</v>
      </c>
      <c r="K106" s="91">
        <f>K107+K108</f>
        <v>40</v>
      </c>
      <c r="L106" s="92">
        <f t="shared" si="27"/>
        <v>100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idden="1" x14ac:dyDescent="0.25">
      <c r="A107" s="93" t="str">
        <f>'фонд начисленной заработной пла'!A107</f>
        <v>Теткинское МУП ЖКХ</v>
      </c>
      <c r="B107" s="94">
        <v>22</v>
      </c>
      <c r="C107" s="94">
        <v>19</v>
      </c>
      <c r="D107" s="85">
        <f t="shared" si="25"/>
        <v>86.4</v>
      </c>
      <c r="E107" s="94">
        <v>19</v>
      </c>
      <c r="F107" s="85">
        <f t="shared" si="20"/>
        <v>100</v>
      </c>
      <c r="G107" s="94">
        <v>19</v>
      </c>
      <c r="H107" s="85">
        <f t="shared" si="21"/>
        <v>100</v>
      </c>
      <c r="I107" s="94">
        <v>19</v>
      </c>
      <c r="J107" s="85">
        <f t="shared" si="26"/>
        <v>100</v>
      </c>
      <c r="K107" s="94">
        <v>19</v>
      </c>
      <c r="L107" s="85">
        <f t="shared" si="27"/>
        <v>100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idden="1" x14ac:dyDescent="0.25">
      <c r="A108" s="93" t="str">
        <f>'фонд начисленной заработной пла'!A108</f>
        <v>Глушковское МУП ЖКХ</v>
      </c>
      <c r="B108" s="94">
        <v>25</v>
      </c>
      <c r="C108" s="94">
        <v>21</v>
      </c>
      <c r="D108" s="85">
        <f t="shared" si="25"/>
        <v>84</v>
      </c>
      <c r="E108" s="94">
        <v>21</v>
      </c>
      <c r="F108" s="85">
        <f t="shared" si="20"/>
        <v>100</v>
      </c>
      <c r="G108" s="94">
        <v>21</v>
      </c>
      <c r="H108" s="85">
        <f t="shared" si="21"/>
        <v>100</v>
      </c>
      <c r="I108" s="94">
        <v>21</v>
      </c>
      <c r="J108" s="85">
        <f t="shared" si="26"/>
        <v>100</v>
      </c>
      <c r="K108" s="94">
        <v>21</v>
      </c>
      <c r="L108" s="85">
        <f t="shared" si="27"/>
        <v>100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36" hidden="1" x14ac:dyDescent="0.25">
      <c r="A109" s="109" t="s">
        <v>43</v>
      </c>
      <c r="B109" s="91">
        <f>SUM(B110:B111)</f>
        <v>1</v>
      </c>
      <c r="C109" s="91">
        <f>SUM(C110:C111)</f>
        <v>1</v>
      </c>
      <c r="D109" s="92">
        <f t="shared" si="25"/>
        <v>100</v>
      </c>
      <c r="E109" s="91">
        <f>SUM(E110:E111)</f>
        <v>1</v>
      </c>
      <c r="F109" s="92">
        <f t="shared" ref="F109:F256" si="28">ROUND(E109/C109*100,1)</f>
        <v>100</v>
      </c>
      <c r="G109" s="91">
        <f>SUM(G110:G111)</f>
        <v>1</v>
      </c>
      <c r="H109" s="92">
        <f t="shared" ref="H109:H254" si="29">ROUND(G109/E109*100,1)</f>
        <v>100</v>
      </c>
      <c r="I109" s="91">
        <f>SUM(I110:I111)</f>
        <v>1</v>
      </c>
      <c r="J109" s="92">
        <f t="shared" si="26"/>
        <v>100</v>
      </c>
      <c r="K109" s="91">
        <f>SUM(K110:K111)</f>
        <v>1</v>
      </c>
      <c r="L109" s="92">
        <f t="shared" si="27"/>
        <v>100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idden="1" x14ac:dyDescent="0.25">
      <c r="A110" s="93" t="str">
        <f>'фонд начисленной заработной пла'!A110</f>
        <v>ООО "Жилищник"</v>
      </c>
      <c r="B110" s="94">
        <v>0</v>
      </c>
      <c r="C110" s="94">
        <v>0</v>
      </c>
      <c r="D110" s="85" t="e">
        <f t="shared" si="25"/>
        <v>#DIV/0!</v>
      </c>
      <c r="E110" s="94">
        <v>0</v>
      </c>
      <c r="F110" s="85" t="e">
        <f t="shared" si="28"/>
        <v>#DIV/0!</v>
      </c>
      <c r="G110" s="94">
        <v>0</v>
      </c>
      <c r="H110" s="85" t="e">
        <f t="shared" si="29"/>
        <v>#DIV/0!</v>
      </c>
      <c r="I110" s="94">
        <v>0</v>
      </c>
      <c r="J110" s="85" t="e">
        <f t="shared" si="26"/>
        <v>#DIV/0!</v>
      </c>
      <c r="K110" s="94">
        <v>0</v>
      </c>
      <c r="L110" s="85" t="e">
        <f t="shared" si="27"/>
        <v>#DIV/0!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6.5" hidden="1" customHeight="1" x14ac:dyDescent="0.25">
      <c r="A111" s="93" t="str">
        <f>'фонд начисленной заработной пла'!A111</f>
        <v>ООО "АГРУПП"</v>
      </c>
      <c r="B111" s="94">
        <v>1</v>
      </c>
      <c r="C111" s="94">
        <v>1</v>
      </c>
      <c r="D111" s="85">
        <f t="shared" si="25"/>
        <v>100</v>
      </c>
      <c r="E111" s="94">
        <v>1</v>
      </c>
      <c r="F111" s="85">
        <f t="shared" si="28"/>
        <v>100</v>
      </c>
      <c r="G111" s="94">
        <v>1</v>
      </c>
      <c r="H111" s="85">
        <f t="shared" si="29"/>
        <v>100</v>
      </c>
      <c r="I111" s="94">
        <v>1</v>
      </c>
      <c r="J111" s="85">
        <f t="shared" si="26"/>
        <v>100</v>
      </c>
      <c r="K111" s="94">
        <v>1</v>
      </c>
      <c r="L111" s="85">
        <f t="shared" si="27"/>
        <v>100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idden="1" x14ac:dyDescent="0.25">
      <c r="A112" s="109" t="s">
        <v>4</v>
      </c>
      <c r="B112" s="91">
        <f>SUM(B113:B115)</f>
        <v>43</v>
      </c>
      <c r="C112" s="91">
        <f>SUM(C113:C115)</f>
        <v>43</v>
      </c>
      <c r="D112" s="92">
        <f t="shared" si="25"/>
        <v>100</v>
      </c>
      <c r="E112" s="91">
        <f>SUM(E113:E115)</f>
        <v>43</v>
      </c>
      <c r="F112" s="92">
        <f t="shared" si="28"/>
        <v>100</v>
      </c>
      <c r="G112" s="91">
        <f>SUM(G113:G115)</f>
        <v>43</v>
      </c>
      <c r="H112" s="92">
        <f t="shared" si="29"/>
        <v>100</v>
      </c>
      <c r="I112" s="91">
        <f>SUM(I113:I115)</f>
        <v>43</v>
      </c>
      <c r="J112" s="92">
        <f t="shared" si="26"/>
        <v>100</v>
      </c>
      <c r="K112" s="91">
        <f>SUM(K113:K115)</f>
        <v>43</v>
      </c>
      <c r="L112" s="92">
        <f t="shared" si="27"/>
        <v>100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idden="1" x14ac:dyDescent="0.25">
      <c r="A113" s="93" t="str">
        <f>'фонд начисленной заработной пла'!A113</f>
        <v>ЗАО "Глушковское ДРСУ №5"</v>
      </c>
      <c r="B113" s="94">
        <v>43</v>
      </c>
      <c r="C113" s="94">
        <v>43</v>
      </c>
      <c r="D113" s="85">
        <f t="shared" si="25"/>
        <v>100</v>
      </c>
      <c r="E113" s="94">
        <v>43</v>
      </c>
      <c r="F113" s="85">
        <f t="shared" si="28"/>
        <v>100</v>
      </c>
      <c r="G113" s="94">
        <v>43</v>
      </c>
      <c r="H113" s="85">
        <f t="shared" si="29"/>
        <v>100</v>
      </c>
      <c r="I113" s="94">
        <v>43</v>
      </c>
      <c r="J113" s="85">
        <f t="shared" si="26"/>
        <v>100</v>
      </c>
      <c r="K113" s="94">
        <v>43</v>
      </c>
      <c r="L113" s="85">
        <f t="shared" si="27"/>
        <v>100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4.25" hidden="1" customHeight="1" x14ac:dyDescent="0.25">
      <c r="A114" s="93">
        <f>'фонд начисленной заработной пла'!A114</f>
        <v>0</v>
      </c>
      <c r="B114" s="94">
        <v>0</v>
      </c>
      <c r="C114" s="94">
        <v>0</v>
      </c>
      <c r="D114" s="85" t="e">
        <f t="shared" si="25"/>
        <v>#DIV/0!</v>
      </c>
      <c r="E114" s="94">
        <v>0</v>
      </c>
      <c r="F114" s="85" t="e">
        <f t="shared" si="28"/>
        <v>#DIV/0!</v>
      </c>
      <c r="G114" s="94">
        <v>0</v>
      </c>
      <c r="H114" s="85" t="e">
        <f t="shared" si="29"/>
        <v>#DIV/0!</v>
      </c>
      <c r="I114" s="94">
        <v>0</v>
      </c>
      <c r="J114" s="85" t="e">
        <f t="shared" si="26"/>
        <v>#DIV/0!</v>
      </c>
      <c r="K114" s="94">
        <v>0</v>
      </c>
      <c r="L114" s="85" t="e">
        <f t="shared" si="27"/>
        <v>#DIV/0!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idden="1" x14ac:dyDescent="0.25">
      <c r="A115" s="93" t="str">
        <f>'фонд начисленной заработной пла'!A115</f>
        <v>(наименование предприятия, организации)</v>
      </c>
      <c r="B115" s="94"/>
      <c r="C115" s="94"/>
      <c r="D115" s="85" t="e">
        <f t="shared" si="25"/>
        <v>#DIV/0!</v>
      </c>
      <c r="E115" s="94"/>
      <c r="F115" s="85" t="e">
        <f t="shared" si="28"/>
        <v>#DIV/0!</v>
      </c>
      <c r="G115" s="94"/>
      <c r="H115" s="85" t="e">
        <f t="shared" si="29"/>
        <v>#DIV/0!</v>
      </c>
      <c r="I115" s="94"/>
      <c r="J115" s="85" t="e">
        <f t="shared" si="26"/>
        <v>#DIV/0!</v>
      </c>
      <c r="K115" s="94"/>
      <c r="L115" s="85" t="e">
        <f t="shared" si="27"/>
        <v>#DIV/0!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24" hidden="1" x14ac:dyDescent="0.25">
      <c r="A116" s="109" t="s">
        <v>44</v>
      </c>
      <c r="B116" s="91">
        <f>SUM(B117:B122)</f>
        <v>172</v>
      </c>
      <c r="C116" s="91">
        <f>SUM(C117:C122)</f>
        <v>172</v>
      </c>
      <c r="D116" s="92">
        <f t="shared" si="25"/>
        <v>100</v>
      </c>
      <c r="E116" s="91">
        <f>SUM(E117:E122)</f>
        <v>172</v>
      </c>
      <c r="F116" s="92">
        <f t="shared" si="28"/>
        <v>100</v>
      </c>
      <c r="G116" s="91">
        <f>SUM(G117:G122)</f>
        <v>172</v>
      </c>
      <c r="H116" s="92">
        <f t="shared" si="29"/>
        <v>100</v>
      </c>
      <c r="I116" s="91">
        <f>SUM(I117:I122)</f>
        <v>172</v>
      </c>
      <c r="J116" s="92">
        <f t="shared" si="26"/>
        <v>100</v>
      </c>
      <c r="K116" s="91">
        <f>SUM(K117:K122)</f>
        <v>172</v>
      </c>
      <c r="L116" s="92">
        <f t="shared" si="27"/>
        <v>100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0.75" hidden="1" customHeight="1" x14ac:dyDescent="0.25">
      <c r="A117" s="93" t="s">
        <v>80</v>
      </c>
      <c r="B117" s="124">
        <v>0</v>
      </c>
      <c r="C117" s="124">
        <v>0</v>
      </c>
      <c r="D117" s="85" t="e">
        <f t="shared" si="25"/>
        <v>#DIV/0!</v>
      </c>
      <c r="E117" s="124">
        <v>0</v>
      </c>
      <c r="F117" s="85" t="e">
        <f t="shared" si="28"/>
        <v>#DIV/0!</v>
      </c>
      <c r="G117" s="124">
        <v>0</v>
      </c>
      <c r="H117" s="85" t="e">
        <f t="shared" si="29"/>
        <v>#DIV/0!</v>
      </c>
      <c r="I117" s="124">
        <v>0</v>
      </c>
      <c r="J117" s="85" t="e">
        <f t="shared" si="26"/>
        <v>#DIV/0!</v>
      </c>
      <c r="K117" s="124">
        <v>0</v>
      </c>
      <c r="L117" s="85" t="e">
        <f t="shared" si="27"/>
        <v>#DIV/0!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idden="1" x14ac:dyDescent="0.25">
      <c r="A118" s="93" t="s">
        <v>81</v>
      </c>
      <c r="B118" s="124">
        <v>12</v>
      </c>
      <c r="C118" s="124">
        <v>12</v>
      </c>
      <c r="D118" s="85">
        <f t="shared" si="25"/>
        <v>100</v>
      </c>
      <c r="E118" s="124">
        <v>12</v>
      </c>
      <c r="F118" s="85">
        <f t="shared" si="28"/>
        <v>100</v>
      </c>
      <c r="G118" s="124">
        <v>12</v>
      </c>
      <c r="H118" s="85">
        <f t="shared" si="29"/>
        <v>100</v>
      </c>
      <c r="I118" s="124">
        <v>12</v>
      </c>
      <c r="J118" s="85">
        <f t="shared" si="26"/>
        <v>100</v>
      </c>
      <c r="K118" s="124">
        <v>12</v>
      </c>
      <c r="L118" s="85">
        <f t="shared" si="27"/>
        <v>100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idden="1" x14ac:dyDescent="0.25">
      <c r="A119" s="93" t="s">
        <v>82</v>
      </c>
      <c r="B119" s="124">
        <v>37</v>
      </c>
      <c r="C119" s="124">
        <v>37</v>
      </c>
      <c r="D119" s="85">
        <f t="shared" si="25"/>
        <v>100</v>
      </c>
      <c r="E119" s="124">
        <v>37</v>
      </c>
      <c r="F119" s="85">
        <f t="shared" si="28"/>
        <v>100</v>
      </c>
      <c r="G119" s="124">
        <v>37</v>
      </c>
      <c r="H119" s="85">
        <f t="shared" si="29"/>
        <v>100</v>
      </c>
      <c r="I119" s="124">
        <v>37</v>
      </c>
      <c r="J119" s="85">
        <f t="shared" si="26"/>
        <v>100</v>
      </c>
      <c r="K119" s="124">
        <v>37</v>
      </c>
      <c r="L119" s="85">
        <f t="shared" si="27"/>
        <v>100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idden="1" x14ac:dyDescent="0.25">
      <c r="A120" s="93" t="s">
        <v>83</v>
      </c>
      <c r="B120" s="124">
        <v>17</v>
      </c>
      <c r="C120" s="124">
        <v>17</v>
      </c>
      <c r="D120" s="85">
        <f t="shared" si="25"/>
        <v>100</v>
      </c>
      <c r="E120" s="124">
        <v>17</v>
      </c>
      <c r="F120" s="85">
        <f t="shared" si="28"/>
        <v>100</v>
      </c>
      <c r="G120" s="124">
        <v>17</v>
      </c>
      <c r="H120" s="85">
        <f t="shared" si="29"/>
        <v>100</v>
      </c>
      <c r="I120" s="124">
        <v>17</v>
      </c>
      <c r="J120" s="85">
        <f t="shared" si="26"/>
        <v>100</v>
      </c>
      <c r="K120" s="124">
        <v>17</v>
      </c>
      <c r="L120" s="85">
        <f t="shared" si="27"/>
        <v>100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idden="1" x14ac:dyDescent="0.25">
      <c r="A121" s="93" t="s">
        <v>84</v>
      </c>
      <c r="B121" s="124">
        <v>19</v>
      </c>
      <c r="C121" s="124">
        <v>19</v>
      </c>
      <c r="D121" s="85">
        <f t="shared" si="25"/>
        <v>100</v>
      </c>
      <c r="E121" s="124">
        <v>19</v>
      </c>
      <c r="F121" s="85">
        <f t="shared" si="28"/>
        <v>100</v>
      </c>
      <c r="G121" s="124">
        <v>19</v>
      </c>
      <c r="H121" s="85">
        <f t="shared" si="29"/>
        <v>100</v>
      </c>
      <c r="I121" s="124">
        <v>19</v>
      </c>
      <c r="J121" s="85">
        <f t="shared" si="26"/>
        <v>100</v>
      </c>
      <c r="K121" s="124">
        <v>19</v>
      </c>
      <c r="L121" s="85">
        <f t="shared" si="27"/>
        <v>100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idden="1" x14ac:dyDescent="0.25">
      <c r="A122" s="93" t="s">
        <v>85</v>
      </c>
      <c r="B122" s="94">
        <v>87</v>
      </c>
      <c r="C122" s="94">
        <v>87</v>
      </c>
      <c r="D122" s="85">
        <f t="shared" si="25"/>
        <v>100</v>
      </c>
      <c r="E122" s="94">
        <v>87</v>
      </c>
      <c r="F122" s="85">
        <f t="shared" si="28"/>
        <v>100</v>
      </c>
      <c r="G122" s="94">
        <v>87</v>
      </c>
      <c r="H122" s="85">
        <f t="shared" si="29"/>
        <v>100</v>
      </c>
      <c r="I122" s="94">
        <v>87</v>
      </c>
      <c r="J122" s="85">
        <f t="shared" si="26"/>
        <v>100</v>
      </c>
      <c r="K122" s="94">
        <v>87</v>
      </c>
      <c r="L122" s="85">
        <f t="shared" si="27"/>
        <v>100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idden="1" x14ac:dyDescent="0.25">
      <c r="A123" s="109" t="s">
        <v>45</v>
      </c>
      <c r="B123" s="91">
        <f>SUM(B124:B125)</f>
        <v>60</v>
      </c>
      <c r="C123" s="91">
        <f>SUM(C124:C126)</f>
        <v>60</v>
      </c>
      <c r="D123" s="92">
        <f t="shared" si="25"/>
        <v>100</v>
      </c>
      <c r="E123" s="91">
        <f>SUM(E124:E126)</f>
        <v>60</v>
      </c>
      <c r="F123" s="92">
        <f t="shared" si="28"/>
        <v>100</v>
      </c>
      <c r="G123" s="91">
        <f>SUM(G124:G126)</f>
        <v>60</v>
      </c>
      <c r="H123" s="92">
        <f t="shared" si="29"/>
        <v>100</v>
      </c>
      <c r="I123" s="91">
        <f>SUM(I124:I126)</f>
        <v>60</v>
      </c>
      <c r="J123" s="92">
        <f t="shared" si="26"/>
        <v>100</v>
      </c>
      <c r="K123" s="91">
        <f>SUM(K124:K126)</f>
        <v>60</v>
      </c>
      <c r="L123" s="92">
        <f t="shared" si="27"/>
        <v>100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" hidden="1" customHeight="1" x14ac:dyDescent="0.25">
      <c r="A124" s="93" t="str">
        <f>'фонд начисленной заработной пла'!A124</f>
        <v>ООО "Глушковоавтотранс"</v>
      </c>
      <c r="B124" s="122">
        <v>0</v>
      </c>
      <c r="C124" s="125">
        <v>0</v>
      </c>
      <c r="D124" s="85" t="e">
        <f t="shared" si="25"/>
        <v>#DIV/0!</v>
      </c>
      <c r="E124" s="94">
        <v>0</v>
      </c>
      <c r="F124" s="85" t="e">
        <f t="shared" si="28"/>
        <v>#DIV/0!</v>
      </c>
      <c r="G124" s="94">
        <v>0</v>
      </c>
      <c r="H124" s="85" t="e">
        <f t="shared" si="29"/>
        <v>#DIV/0!</v>
      </c>
      <c r="I124" s="94">
        <v>0</v>
      </c>
      <c r="J124" s="85" t="e">
        <f t="shared" si="26"/>
        <v>#DIV/0!</v>
      </c>
      <c r="K124" s="94">
        <v>0</v>
      </c>
      <c r="L124" s="85" t="e">
        <f t="shared" si="27"/>
        <v>#DIV/0!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idden="1" x14ac:dyDescent="0.25">
      <c r="A125" s="93" t="str">
        <f>'фонд начисленной заработной пла'!A125</f>
        <v>прочие по транспорту</v>
      </c>
      <c r="B125" s="94">
        <v>60</v>
      </c>
      <c r="C125" s="94">
        <v>60</v>
      </c>
      <c r="D125" s="85">
        <f t="shared" si="25"/>
        <v>100</v>
      </c>
      <c r="E125" s="94">
        <v>60</v>
      </c>
      <c r="F125" s="85">
        <f t="shared" si="28"/>
        <v>100</v>
      </c>
      <c r="G125" s="94">
        <v>60</v>
      </c>
      <c r="H125" s="85">
        <f t="shared" si="29"/>
        <v>100</v>
      </c>
      <c r="I125" s="94">
        <v>60</v>
      </c>
      <c r="J125" s="85">
        <f t="shared" si="26"/>
        <v>100</v>
      </c>
      <c r="K125" s="94">
        <v>60</v>
      </c>
      <c r="L125" s="85">
        <f t="shared" si="27"/>
        <v>100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idden="1" x14ac:dyDescent="0.25">
      <c r="A126" s="93" t="str">
        <f>'фонд начисленной заработной пла'!A126</f>
        <v>(наименование предприятия, организации)</v>
      </c>
      <c r="B126" s="94"/>
      <c r="C126" s="94"/>
      <c r="D126" s="85" t="e">
        <f t="shared" si="25"/>
        <v>#DIV/0!</v>
      </c>
      <c r="E126" s="94"/>
      <c r="F126" s="85" t="e">
        <f t="shared" si="28"/>
        <v>#DIV/0!</v>
      </c>
      <c r="G126" s="94"/>
      <c r="H126" s="85" t="e">
        <f t="shared" si="29"/>
        <v>#DIV/0!</v>
      </c>
      <c r="I126" s="94"/>
      <c r="J126" s="85" t="e">
        <f t="shared" si="26"/>
        <v>#DIV/0!</v>
      </c>
      <c r="K126" s="94"/>
      <c r="L126" s="85" t="e">
        <f t="shared" si="27"/>
        <v>#DIV/0!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27" hidden="1" customHeight="1" x14ac:dyDescent="0.25">
      <c r="A127" s="109" t="s">
        <v>46</v>
      </c>
      <c r="B127" s="91">
        <f>SUM(B128:B130)</f>
        <v>0</v>
      </c>
      <c r="C127" s="91">
        <f>SUM(C128:C130)</f>
        <v>0</v>
      </c>
      <c r="D127" s="92" t="e">
        <f t="shared" si="25"/>
        <v>#DIV/0!</v>
      </c>
      <c r="E127" s="91">
        <f>SUM(E128:E130)</f>
        <v>0</v>
      </c>
      <c r="F127" s="92" t="e">
        <f t="shared" si="28"/>
        <v>#DIV/0!</v>
      </c>
      <c r="G127" s="91">
        <f>SUM(G128:G130)</f>
        <v>0</v>
      </c>
      <c r="H127" s="92" t="e">
        <f t="shared" si="29"/>
        <v>#DIV/0!</v>
      </c>
      <c r="I127" s="91">
        <f>SUM(I128:I130)</f>
        <v>0</v>
      </c>
      <c r="J127" s="92" t="e">
        <f t="shared" si="26"/>
        <v>#DIV/0!</v>
      </c>
      <c r="K127" s="91">
        <f>SUM(K128:K130)</f>
        <v>0</v>
      </c>
      <c r="L127" s="92" t="e">
        <f t="shared" si="27"/>
        <v>#DIV/0!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idden="1" x14ac:dyDescent="0.25">
      <c r="A128" s="93" t="str">
        <f>'фонд начисленной заработной пла'!A128</f>
        <v>(наименование предприятия, организации)</v>
      </c>
      <c r="B128" s="94"/>
      <c r="C128" s="94"/>
      <c r="D128" s="85" t="e">
        <f t="shared" si="25"/>
        <v>#DIV/0!</v>
      </c>
      <c r="E128" s="94"/>
      <c r="F128" s="85" t="e">
        <f t="shared" si="28"/>
        <v>#DIV/0!</v>
      </c>
      <c r="G128" s="94"/>
      <c r="H128" s="85" t="e">
        <f t="shared" si="29"/>
        <v>#DIV/0!</v>
      </c>
      <c r="I128" s="94"/>
      <c r="J128" s="85" t="e">
        <f t="shared" si="26"/>
        <v>#DIV/0!</v>
      </c>
      <c r="K128" s="94"/>
      <c r="L128" s="85" t="e">
        <f t="shared" si="27"/>
        <v>#DIV/0!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idden="1" x14ac:dyDescent="0.25">
      <c r="A129" s="93" t="str">
        <f>'фонд начисленной заработной пла'!A129</f>
        <v>(наименование предприятия, организации)</v>
      </c>
      <c r="B129" s="94"/>
      <c r="C129" s="94"/>
      <c r="D129" s="85" t="e">
        <f t="shared" si="25"/>
        <v>#DIV/0!</v>
      </c>
      <c r="E129" s="94"/>
      <c r="F129" s="85" t="e">
        <f t="shared" si="28"/>
        <v>#DIV/0!</v>
      </c>
      <c r="G129" s="94"/>
      <c r="H129" s="85" t="e">
        <f t="shared" si="29"/>
        <v>#DIV/0!</v>
      </c>
      <c r="I129" s="94"/>
      <c r="J129" s="85" t="e">
        <f t="shared" si="26"/>
        <v>#DIV/0!</v>
      </c>
      <c r="K129" s="94"/>
      <c r="L129" s="85" t="e">
        <f t="shared" si="27"/>
        <v>#DIV/0!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idden="1" x14ac:dyDescent="0.25">
      <c r="A130" s="93" t="str">
        <f>'фонд начисленной заработной пла'!A130</f>
        <v>(наименование предприятия, организации)</v>
      </c>
      <c r="B130" s="94"/>
      <c r="C130" s="94"/>
      <c r="D130" s="85" t="e">
        <f t="shared" si="25"/>
        <v>#DIV/0!</v>
      </c>
      <c r="E130" s="94"/>
      <c r="F130" s="85" t="e">
        <f t="shared" si="28"/>
        <v>#DIV/0!</v>
      </c>
      <c r="G130" s="94"/>
      <c r="H130" s="85" t="e">
        <f t="shared" si="29"/>
        <v>#DIV/0!</v>
      </c>
      <c r="I130" s="94"/>
      <c r="J130" s="85" t="e">
        <f t="shared" si="26"/>
        <v>#DIV/0!</v>
      </c>
      <c r="K130" s="94"/>
      <c r="L130" s="85" t="e">
        <f t="shared" si="27"/>
        <v>#DIV/0!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idden="1" x14ac:dyDescent="0.25">
      <c r="A131" s="109" t="s">
        <v>9</v>
      </c>
      <c r="B131" s="91">
        <f>SUM(B132:B137)+B139</f>
        <v>778</v>
      </c>
      <c r="C131" s="91">
        <f>SUM(C132:C137)+C139</f>
        <v>778</v>
      </c>
      <c r="D131" s="92">
        <f t="shared" si="25"/>
        <v>100</v>
      </c>
      <c r="E131" s="91">
        <f>SUM(E132:E137)+E139</f>
        <v>772.5</v>
      </c>
      <c r="F131" s="92">
        <f t="shared" si="28"/>
        <v>99.3</v>
      </c>
      <c r="G131" s="91">
        <f>SUM(G132:G137)+G139</f>
        <v>772.5</v>
      </c>
      <c r="H131" s="92">
        <f t="shared" si="29"/>
        <v>100</v>
      </c>
      <c r="I131" s="91">
        <f>SUM(I132:I137)+I139</f>
        <v>772.5</v>
      </c>
      <c r="J131" s="92">
        <f t="shared" si="26"/>
        <v>100</v>
      </c>
      <c r="K131" s="91">
        <f>SUM(K132:K137)+K139</f>
        <v>772.5</v>
      </c>
      <c r="L131" s="92">
        <f t="shared" si="27"/>
        <v>100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idden="1" x14ac:dyDescent="0.25">
      <c r="A132" s="93" t="s">
        <v>88</v>
      </c>
      <c r="B132" s="94">
        <v>350</v>
      </c>
      <c r="C132" s="94">
        <v>350</v>
      </c>
      <c r="D132" s="85">
        <f t="shared" si="25"/>
        <v>100</v>
      </c>
      <c r="E132" s="94">
        <v>350</v>
      </c>
      <c r="F132" s="85">
        <f t="shared" si="28"/>
        <v>100</v>
      </c>
      <c r="G132" s="94">
        <v>350</v>
      </c>
      <c r="H132" s="85">
        <f t="shared" si="29"/>
        <v>100</v>
      </c>
      <c r="I132" s="94">
        <v>350</v>
      </c>
      <c r="J132" s="85">
        <f t="shared" si="26"/>
        <v>100</v>
      </c>
      <c r="K132" s="94">
        <v>350</v>
      </c>
      <c r="L132" s="85">
        <f t="shared" si="27"/>
        <v>100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idden="1" x14ac:dyDescent="0.25">
      <c r="A133" s="93" t="s">
        <v>89</v>
      </c>
      <c r="B133" s="94">
        <v>150</v>
      </c>
      <c r="C133" s="94">
        <v>150</v>
      </c>
      <c r="D133" s="85">
        <f t="shared" ref="D133:D137" si="30">ROUND(C133/B133*100,1)</f>
        <v>100</v>
      </c>
      <c r="E133" s="94">
        <v>150</v>
      </c>
      <c r="F133" s="85">
        <f t="shared" si="28"/>
        <v>100</v>
      </c>
      <c r="G133" s="94">
        <v>150</v>
      </c>
      <c r="H133" s="85">
        <f t="shared" si="29"/>
        <v>100</v>
      </c>
      <c r="I133" s="94">
        <v>150</v>
      </c>
      <c r="J133" s="85">
        <f t="shared" ref="J133:J137" si="31">ROUND(I133/G133*100,1)</f>
        <v>100</v>
      </c>
      <c r="K133" s="94">
        <v>150</v>
      </c>
      <c r="L133" s="85">
        <f t="shared" ref="L133:L137" si="32">ROUND(K133/I133*100,1)</f>
        <v>100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idden="1" x14ac:dyDescent="0.25">
      <c r="A134" s="93" t="s">
        <v>90</v>
      </c>
      <c r="B134" s="94">
        <v>11</v>
      </c>
      <c r="C134" s="94">
        <v>11</v>
      </c>
      <c r="D134" s="85">
        <f t="shared" si="30"/>
        <v>100</v>
      </c>
      <c r="E134" s="94">
        <v>10.5</v>
      </c>
      <c r="F134" s="85">
        <f t="shared" si="28"/>
        <v>95.5</v>
      </c>
      <c r="G134" s="94">
        <v>10.5</v>
      </c>
      <c r="H134" s="85">
        <f t="shared" si="29"/>
        <v>100</v>
      </c>
      <c r="I134" s="94">
        <v>10.5</v>
      </c>
      <c r="J134" s="85">
        <f t="shared" si="31"/>
        <v>100</v>
      </c>
      <c r="K134" s="94">
        <v>10.5</v>
      </c>
      <c r="L134" s="85">
        <f t="shared" si="32"/>
        <v>100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idden="1" x14ac:dyDescent="0.25">
      <c r="A135" s="93" t="s">
        <v>91</v>
      </c>
      <c r="B135" s="94">
        <v>45</v>
      </c>
      <c r="C135" s="94">
        <v>45</v>
      </c>
      <c r="D135" s="85">
        <f t="shared" si="30"/>
        <v>100</v>
      </c>
      <c r="E135" s="94">
        <v>43</v>
      </c>
      <c r="F135" s="85">
        <f t="shared" si="28"/>
        <v>95.6</v>
      </c>
      <c r="G135" s="94">
        <v>43</v>
      </c>
      <c r="H135" s="85">
        <f t="shared" si="29"/>
        <v>100</v>
      </c>
      <c r="I135" s="94">
        <v>43</v>
      </c>
      <c r="J135" s="85">
        <f t="shared" si="31"/>
        <v>100</v>
      </c>
      <c r="K135" s="94">
        <v>43</v>
      </c>
      <c r="L135" s="85">
        <f t="shared" si="32"/>
        <v>100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idden="1" x14ac:dyDescent="0.25">
      <c r="A136" s="93" t="s">
        <v>92</v>
      </c>
      <c r="B136" s="94">
        <v>47</v>
      </c>
      <c r="C136" s="94">
        <v>47</v>
      </c>
      <c r="D136" s="85">
        <f t="shared" si="30"/>
        <v>100</v>
      </c>
      <c r="E136" s="94">
        <v>45</v>
      </c>
      <c r="F136" s="85">
        <f t="shared" si="28"/>
        <v>95.7</v>
      </c>
      <c r="G136" s="94">
        <v>45</v>
      </c>
      <c r="H136" s="85">
        <f t="shared" si="29"/>
        <v>100</v>
      </c>
      <c r="I136" s="94">
        <v>45</v>
      </c>
      <c r="J136" s="85">
        <f t="shared" si="31"/>
        <v>100</v>
      </c>
      <c r="K136" s="94">
        <v>45</v>
      </c>
      <c r="L136" s="85">
        <f t="shared" si="32"/>
        <v>100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idden="1" x14ac:dyDescent="0.25">
      <c r="A137" s="93" t="s">
        <v>93</v>
      </c>
      <c r="B137" s="94">
        <v>38</v>
      </c>
      <c r="C137" s="94">
        <v>38</v>
      </c>
      <c r="D137" s="85">
        <f t="shared" si="30"/>
        <v>100</v>
      </c>
      <c r="E137" s="94">
        <v>37</v>
      </c>
      <c r="F137" s="85">
        <f t="shared" si="28"/>
        <v>97.4</v>
      </c>
      <c r="G137" s="94">
        <v>37</v>
      </c>
      <c r="H137" s="85">
        <f t="shared" si="29"/>
        <v>100</v>
      </c>
      <c r="I137" s="94">
        <v>37</v>
      </c>
      <c r="J137" s="85">
        <f t="shared" si="31"/>
        <v>100</v>
      </c>
      <c r="K137" s="94">
        <v>37</v>
      </c>
      <c r="L137" s="85">
        <f t="shared" si="32"/>
        <v>100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idden="1" x14ac:dyDescent="0.25">
      <c r="A138" s="102" t="s">
        <v>8</v>
      </c>
      <c r="B138" s="104"/>
      <c r="C138" s="104"/>
      <c r="D138" s="105"/>
      <c r="E138" s="104"/>
      <c r="F138" s="105"/>
      <c r="G138" s="104"/>
      <c r="H138" s="105"/>
      <c r="I138" s="104"/>
      <c r="J138" s="105"/>
      <c r="K138" s="104"/>
      <c r="L138" s="105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36" hidden="1" x14ac:dyDescent="0.25">
      <c r="A139" s="109" t="s">
        <v>47</v>
      </c>
      <c r="B139" s="91">
        <f>SUM(B140:B153)</f>
        <v>137</v>
      </c>
      <c r="C139" s="91">
        <f>SUM(C140:C153)</f>
        <v>137</v>
      </c>
      <c r="D139" s="92">
        <f t="shared" ref="D139:D154" si="33">ROUND(C139/B139*100,1)</f>
        <v>100</v>
      </c>
      <c r="E139" s="91">
        <f>SUM(E140:E153)</f>
        <v>137</v>
      </c>
      <c r="F139" s="92">
        <f t="shared" ref="F139" si="34">ROUND(E139/C139*100,1)</f>
        <v>100</v>
      </c>
      <c r="G139" s="91">
        <f>SUM(G140:G153)</f>
        <v>137</v>
      </c>
      <c r="H139" s="92">
        <f t="shared" ref="H139" si="35">ROUND(G139/E139*100,1)</f>
        <v>100</v>
      </c>
      <c r="I139" s="91">
        <f>SUM(I140:I153)</f>
        <v>137</v>
      </c>
      <c r="J139" s="92">
        <f t="shared" ref="J139:J154" si="36">ROUND(I139/G139*100,1)</f>
        <v>100</v>
      </c>
      <c r="K139" s="91">
        <f>SUM(K140:K153)</f>
        <v>137</v>
      </c>
      <c r="L139" s="92">
        <f t="shared" ref="L139:L154" si="37">ROUND(K139/I139*100,1)</f>
        <v>100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idden="1" x14ac:dyDescent="0.25">
      <c r="A140" s="93" t="s">
        <v>94</v>
      </c>
      <c r="B140" s="107">
        <v>69</v>
      </c>
      <c r="C140" s="107">
        <v>69</v>
      </c>
      <c r="D140" s="85">
        <f t="shared" si="33"/>
        <v>100</v>
      </c>
      <c r="E140" s="107">
        <v>69</v>
      </c>
      <c r="F140" s="85">
        <f>ROUND(E140/C140*100,1)</f>
        <v>100</v>
      </c>
      <c r="G140" s="107">
        <v>69</v>
      </c>
      <c r="H140" s="85">
        <f t="shared" si="29"/>
        <v>100</v>
      </c>
      <c r="I140" s="107">
        <v>69</v>
      </c>
      <c r="J140" s="85">
        <f t="shared" si="36"/>
        <v>100</v>
      </c>
      <c r="K140" s="107">
        <v>69</v>
      </c>
      <c r="L140" s="85">
        <f t="shared" si="37"/>
        <v>100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idden="1" x14ac:dyDescent="0.25">
      <c r="A141" s="93" t="s">
        <v>95</v>
      </c>
      <c r="B141" s="107">
        <v>11</v>
      </c>
      <c r="C141" s="107">
        <v>11</v>
      </c>
      <c r="D141" s="85">
        <f t="shared" si="33"/>
        <v>100</v>
      </c>
      <c r="E141" s="107">
        <v>11</v>
      </c>
      <c r="F141" s="85">
        <f>ROUND(E141/C141*100,1)</f>
        <v>100</v>
      </c>
      <c r="G141" s="107">
        <v>11</v>
      </c>
      <c r="H141" s="85">
        <f t="shared" si="29"/>
        <v>100</v>
      </c>
      <c r="I141" s="107">
        <v>11</v>
      </c>
      <c r="J141" s="85">
        <f t="shared" si="36"/>
        <v>100</v>
      </c>
      <c r="K141" s="107">
        <v>11</v>
      </c>
      <c r="L141" s="85">
        <f t="shared" si="37"/>
        <v>100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idden="1" x14ac:dyDescent="0.25">
      <c r="A142" s="93" t="s">
        <v>96</v>
      </c>
      <c r="B142" s="107">
        <v>11</v>
      </c>
      <c r="C142" s="107">
        <v>11</v>
      </c>
      <c r="D142" s="85">
        <f t="shared" si="33"/>
        <v>100</v>
      </c>
      <c r="E142" s="107">
        <v>11</v>
      </c>
      <c r="F142" s="85">
        <f t="shared" ref="F142:F153" si="38">ROUND(E142/C142*100,1)</f>
        <v>100</v>
      </c>
      <c r="G142" s="107">
        <v>11</v>
      </c>
      <c r="H142" s="85">
        <f t="shared" si="29"/>
        <v>100</v>
      </c>
      <c r="I142" s="107">
        <v>11</v>
      </c>
      <c r="J142" s="85">
        <f t="shared" si="36"/>
        <v>100</v>
      </c>
      <c r="K142" s="107">
        <v>11</v>
      </c>
      <c r="L142" s="85">
        <f t="shared" si="37"/>
        <v>100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idden="1" x14ac:dyDescent="0.25">
      <c r="A143" s="93" t="s">
        <v>97</v>
      </c>
      <c r="B143" s="107">
        <v>3</v>
      </c>
      <c r="C143" s="107">
        <v>3</v>
      </c>
      <c r="D143" s="85">
        <f t="shared" si="33"/>
        <v>100</v>
      </c>
      <c r="E143" s="107">
        <v>3</v>
      </c>
      <c r="F143" s="85">
        <f t="shared" si="38"/>
        <v>100</v>
      </c>
      <c r="G143" s="107">
        <v>3</v>
      </c>
      <c r="H143" s="85">
        <f t="shared" si="29"/>
        <v>100</v>
      </c>
      <c r="I143" s="107">
        <v>3</v>
      </c>
      <c r="J143" s="85">
        <f t="shared" si="36"/>
        <v>100</v>
      </c>
      <c r="K143" s="107">
        <v>3</v>
      </c>
      <c r="L143" s="85">
        <f t="shared" si="37"/>
        <v>100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idden="1" x14ac:dyDescent="0.25">
      <c r="A144" s="93" t="s">
        <v>98</v>
      </c>
      <c r="B144" s="107">
        <v>6</v>
      </c>
      <c r="C144" s="107">
        <v>6</v>
      </c>
      <c r="D144" s="85">
        <f t="shared" si="33"/>
        <v>100</v>
      </c>
      <c r="E144" s="107">
        <v>6</v>
      </c>
      <c r="F144" s="85">
        <f t="shared" si="38"/>
        <v>100</v>
      </c>
      <c r="G144" s="107">
        <v>6</v>
      </c>
      <c r="H144" s="85">
        <f t="shared" si="29"/>
        <v>100</v>
      </c>
      <c r="I144" s="107">
        <v>6</v>
      </c>
      <c r="J144" s="85">
        <f t="shared" si="36"/>
        <v>100</v>
      </c>
      <c r="K144" s="107">
        <v>6</v>
      </c>
      <c r="L144" s="85">
        <f t="shared" si="37"/>
        <v>100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idden="1" x14ac:dyDescent="0.25">
      <c r="A145" s="93" t="s">
        <v>99</v>
      </c>
      <c r="B145" s="107">
        <v>7</v>
      </c>
      <c r="C145" s="107">
        <v>7</v>
      </c>
      <c r="D145" s="85">
        <f t="shared" si="33"/>
        <v>100</v>
      </c>
      <c r="E145" s="107">
        <v>7</v>
      </c>
      <c r="F145" s="85">
        <f t="shared" si="38"/>
        <v>100</v>
      </c>
      <c r="G145" s="107">
        <v>7</v>
      </c>
      <c r="H145" s="85">
        <f t="shared" si="29"/>
        <v>100</v>
      </c>
      <c r="I145" s="107">
        <v>7</v>
      </c>
      <c r="J145" s="85">
        <f t="shared" si="36"/>
        <v>100</v>
      </c>
      <c r="K145" s="107">
        <v>7</v>
      </c>
      <c r="L145" s="85">
        <f t="shared" si="37"/>
        <v>100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idden="1" x14ac:dyDescent="0.25">
      <c r="A146" s="93" t="s">
        <v>100</v>
      </c>
      <c r="B146" s="107">
        <v>3</v>
      </c>
      <c r="C146" s="107">
        <v>3</v>
      </c>
      <c r="D146" s="85">
        <f t="shared" si="33"/>
        <v>100</v>
      </c>
      <c r="E146" s="107">
        <v>3</v>
      </c>
      <c r="F146" s="85">
        <f t="shared" si="38"/>
        <v>100</v>
      </c>
      <c r="G146" s="107">
        <v>3</v>
      </c>
      <c r="H146" s="85">
        <f t="shared" si="29"/>
        <v>100</v>
      </c>
      <c r="I146" s="107">
        <v>3</v>
      </c>
      <c r="J146" s="85">
        <f t="shared" si="36"/>
        <v>100</v>
      </c>
      <c r="K146" s="107">
        <v>3</v>
      </c>
      <c r="L146" s="85">
        <f t="shared" si="37"/>
        <v>100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idden="1" x14ac:dyDescent="0.25">
      <c r="A147" s="93" t="s">
        <v>101</v>
      </c>
      <c r="B147" s="107">
        <v>5</v>
      </c>
      <c r="C147" s="107">
        <v>5</v>
      </c>
      <c r="D147" s="85">
        <f t="shared" si="33"/>
        <v>100</v>
      </c>
      <c r="E147" s="107">
        <v>5</v>
      </c>
      <c r="F147" s="85">
        <f t="shared" si="38"/>
        <v>100</v>
      </c>
      <c r="G147" s="107">
        <v>5</v>
      </c>
      <c r="H147" s="85">
        <f t="shared" si="29"/>
        <v>100</v>
      </c>
      <c r="I147" s="107">
        <v>5</v>
      </c>
      <c r="J147" s="85">
        <f t="shared" si="36"/>
        <v>100</v>
      </c>
      <c r="K147" s="107">
        <v>5</v>
      </c>
      <c r="L147" s="85">
        <f t="shared" si="37"/>
        <v>100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idden="1" x14ac:dyDescent="0.25">
      <c r="A148" s="93" t="s">
        <v>103</v>
      </c>
      <c r="B148" s="107">
        <v>3</v>
      </c>
      <c r="C148" s="107">
        <v>3</v>
      </c>
      <c r="D148" s="85">
        <f>ROUND(C148/B148*100,1)</f>
        <v>100</v>
      </c>
      <c r="E148" s="107">
        <v>3</v>
      </c>
      <c r="F148" s="85">
        <f>ROUND(E148/C148*100,1)</f>
        <v>100</v>
      </c>
      <c r="G148" s="107">
        <v>3</v>
      </c>
      <c r="H148" s="85">
        <f>ROUND(G148/E148*100,1)</f>
        <v>100</v>
      </c>
      <c r="I148" s="107">
        <v>3</v>
      </c>
      <c r="J148" s="85">
        <f>ROUND(I148/G148*100,1)</f>
        <v>100</v>
      </c>
      <c r="K148" s="107">
        <v>3</v>
      </c>
      <c r="L148" s="85">
        <f>ROUND(K148/I148*100,1)</f>
        <v>100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idden="1" x14ac:dyDescent="0.25">
      <c r="A149" s="93" t="s">
        <v>102</v>
      </c>
      <c r="B149" s="107">
        <v>4</v>
      </c>
      <c r="C149" s="107">
        <v>4</v>
      </c>
      <c r="D149" s="85">
        <f>ROUND(C149/B149*100,1)</f>
        <v>100</v>
      </c>
      <c r="E149" s="107">
        <v>4</v>
      </c>
      <c r="F149" s="85">
        <f>ROUND(E149/C149*100,1)</f>
        <v>100</v>
      </c>
      <c r="G149" s="107">
        <v>4</v>
      </c>
      <c r="H149" s="85">
        <f>ROUND(G149/E149*100,1)</f>
        <v>100</v>
      </c>
      <c r="I149" s="107">
        <v>4</v>
      </c>
      <c r="J149" s="85">
        <f>ROUND(I149/G149*100,1)</f>
        <v>100</v>
      </c>
      <c r="K149" s="107">
        <v>4</v>
      </c>
      <c r="L149" s="85">
        <f>ROUND(K149/I149*100,1)</f>
        <v>100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idden="1" x14ac:dyDescent="0.25">
      <c r="A150" s="93" t="s">
        <v>104</v>
      </c>
      <c r="B150" s="107">
        <v>3</v>
      </c>
      <c r="C150" s="107">
        <v>3</v>
      </c>
      <c r="D150" s="85">
        <f t="shared" si="33"/>
        <v>100</v>
      </c>
      <c r="E150" s="107">
        <v>3</v>
      </c>
      <c r="F150" s="85">
        <f t="shared" si="38"/>
        <v>100</v>
      </c>
      <c r="G150" s="107">
        <v>3</v>
      </c>
      <c r="H150" s="85">
        <f t="shared" si="29"/>
        <v>100</v>
      </c>
      <c r="I150" s="107">
        <v>3</v>
      </c>
      <c r="J150" s="85">
        <f t="shared" si="36"/>
        <v>100</v>
      </c>
      <c r="K150" s="107">
        <v>3</v>
      </c>
      <c r="L150" s="85">
        <f t="shared" si="37"/>
        <v>100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idden="1" x14ac:dyDescent="0.25">
      <c r="A151" s="93" t="s">
        <v>105</v>
      </c>
      <c r="B151" s="107">
        <v>3</v>
      </c>
      <c r="C151" s="107">
        <v>3</v>
      </c>
      <c r="D151" s="85">
        <f t="shared" si="33"/>
        <v>100</v>
      </c>
      <c r="E151" s="107">
        <v>3</v>
      </c>
      <c r="F151" s="85">
        <f t="shared" si="38"/>
        <v>100</v>
      </c>
      <c r="G151" s="107">
        <v>3</v>
      </c>
      <c r="H151" s="85">
        <f t="shared" si="29"/>
        <v>100</v>
      </c>
      <c r="I151" s="107">
        <v>3</v>
      </c>
      <c r="J151" s="85">
        <f t="shared" si="36"/>
        <v>100</v>
      </c>
      <c r="K151" s="107">
        <v>3</v>
      </c>
      <c r="L151" s="85">
        <f t="shared" si="37"/>
        <v>100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idden="1" x14ac:dyDescent="0.25">
      <c r="A152" s="93" t="s">
        <v>106</v>
      </c>
      <c r="B152" s="107">
        <v>5</v>
      </c>
      <c r="C152" s="107">
        <v>5</v>
      </c>
      <c r="D152" s="85">
        <f t="shared" si="33"/>
        <v>100</v>
      </c>
      <c r="E152" s="107">
        <v>5</v>
      </c>
      <c r="F152" s="85">
        <f t="shared" si="38"/>
        <v>100</v>
      </c>
      <c r="G152" s="107">
        <v>5</v>
      </c>
      <c r="H152" s="85">
        <f t="shared" si="29"/>
        <v>100</v>
      </c>
      <c r="I152" s="107">
        <v>5</v>
      </c>
      <c r="J152" s="85">
        <f t="shared" si="36"/>
        <v>100</v>
      </c>
      <c r="K152" s="107">
        <v>5</v>
      </c>
      <c r="L152" s="85">
        <f t="shared" si="37"/>
        <v>100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idden="1" x14ac:dyDescent="0.25">
      <c r="A153" s="93" t="s">
        <v>107</v>
      </c>
      <c r="B153" s="107">
        <v>4</v>
      </c>
      <c r="C153" s="107">
        <v>4</v>
      </c>
      <c r="D153" s="85">
        <f t="shared" si="33"/>
        <v>100</v>
      </c>
      <c r="E153" s="107">
        <v>4</v>
      </c>
      <c r="F153" s="85">
        <f t="shared" si="38"/>
        <v>100</v>
      </c>
      <c r="G153" s="94">
        <v>4</v>
      </c>
      <c r="H153" s="85">
        <f t="shared" si="29"/>
        <v>100</v>
      </c>
      <c r="I153" s="94">
        <v>4</v>
      </c>
      <c r="J153" s="85">
        <f t="shared" si="36"/>
        <v>100</v>
      </c>
      <c r="K153" s="94">
        <v>4</v>
      </c>
      <c r="L153" s="85">
        <f t="shared" si="37"/>
        <v>100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idden="1" x14ac:dyDescent="0.25">
      <c r="A154" s="109" t="s">
        <v>48</v>
      </c>
      <c r="B154" s="98">
        <f>ROUND(B156+B183+B209,1)</f>
        <v>1534</v>
      </c>
      <c r="C154" s="98">
        <f>ROUND(C156+C183+C209,1)</f>
        <v>1534</v>
      </c>
      <c r="D154" s="91">
        <f t="shared" si="33"/>
        <v>100</v>
      </c>
      <c r="E154" s="98">
        <f>ROUND(E156+E183+E209,1)</f>
        <v>1534</v>
      </c>
      <c r="F154" s="91">
        <f t="shared" si="28"/>
        <v>100</v>
      </c>
      <c r="G154" s="98">
        <f>ROUND(G156+G183+G209,1)</f>
        <v>1534</v>
      </c>
      <c r="H154" s="91">
        <f t="shared" si="29"/>
        <v>100</v>
      </c>
      <c r="I154" s="98">
        <f>ROUND(I156+I183+I209,1)</f>
        <v>1534</v>
      </c>
      <c r="J154" s="91">
        <f t="shared" si="36"/>
        <v>100</v>
      </c>
      <c r="K154" s="98">
        <f>ROUND(K156+K183+K209,1)</f>
        <v>1534</v>
      </c>
      <c r="L154" s="91">
        <f t="shared" si="37"/>
        <v>100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idden="1" x14ac:dyDescent="0.25">
      <c r="A155" s="112" t="s">
        <v>5</v>
      </c>
      <c r="B155" s="113"/>
      <c r="C155" s="113"/>
      <c r="D155" s="114"/>
      <c r="E155" s="113"/>
      <c r="F155" s="114"/>
      <c r="G155" s="113"/>
      <c r="H155" s="114"/>
      <c r="I155" s="113"/>
      <c r="J155" s="114"/>
      <c r="K155" s="113"/>
      <c r="L155" s="11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idden="1" x14ac:dyDescent="0.25">
      <c r="A156" s="112" t="s">
        <v>49</v>
      </c>
      <c r="B156" s="91">
        <f>SUM(B157:B181)</f>
        <v>749</v>
      </c>
      <c r="C156" s="91">
        <f t="shared" ref="C156:I156" si="39">SUM(C157:C181)</f>
        <v>749</v>
      </c>
      <c r="D156" s="85">
        <f t="shared" ref="D156:D181" si="40">ROUND(C156/B156*100,1)</f>
        <v>100</v>
      </c>
      <c r="E156" s="91">
        <f t="shared" si="39"/>
        <v>749</v>
      </c>
      <c r="F156" s="85">
        <f t="shared" si="28"/>
        <v>100</v>
      </c>
      <c r="G156" s="91">
        <f t="shared" si="39"/>
        <v>749</v>
      </c>
      <c r="H156" s="114">
        <f t="shared" si="29"/>
        <v>100</v>
      </c>
      <c r="I156" s="91">
        <f t="shared" si="39"/>
        <v>749</v>
      </c>
      <c r="J156" s="85">
        <f t="shared" ref="J156:J181" si="41">ROUND(I156/G156*100,1)</f>
        <v>100</v>
      </c>
      <c r="K156" s="91">
        <f t="shared" ref="K156" si="42">SUM(K157:K181)</f>
        <v>749</v>
      </c>
      <c r="L156" s="85">
        <f t="shared" ref="L156:L181" si="43">ROUND(K156/I156*100,1)</f>
        <v>100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idden="1" x14ac:dyDescent="0.25">
      <c r="A157" s="93" t="s">
        <v>108</v>
      </c>
      <c r="B157" s="126">
        <v>80</v>
      </c>
      <c r="C157" s="126">
        <v>80</v>
      </c>
      <c r="D157" s="85">
        <f t="shared" si="40"/>
        <v>100</v>
      </c>
      <c r="E157" s="126">
        <v>80</v>
      </c>
      <c r="F157" s="85">
        <f t="shared" si="28"/>
        <v>100</v>
      </c>
      <c r="G157" s="126">
        <v>80</v>
      </c>
      <c r="H157" s="85">
        <f t="shared" si="29"/>
        <v>100</v>
      </c>
      <c r="I157" s="126">
        <v>80</v>
      </c>
      <c r="J157" s="85">
        <f t="shared" si="41"/>
        <v>100</v>
      </c>
      <c r="K157" s="126">
        <v>80</v>
      </c>
      <c r="L157" s="85">
        <f t="shared" si="43"/>
        <v>100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idden="1" x14ac:dyDescent="0.25">
      <c r="A158" s="93" t="s">
        <v>9</v>
      </c>
      <c r="B158" s="126">
        <v>90</v>
      </c>
      <c r="C158" s="126">
        <v>90</v>
      </c>
      <c r="D158" s="85">
        <f t="shared" si="40"/>
        <v>100</v>
      </c>
      <c r="E158" s="126">
        <v>90</v>
      </c>
      <c r="F158" s="85">
        <f t="shared" si="28"/>
        <v>100</v>
      </c>
      <c r="G158" s="126">
        <v>90</v>
      </c>
      <c r="H158" s="85">
        <f t="shared" si="29"/>
        <v>100</v>
      </c>
      <c r="I158" s="126">
        <v>90</v>
      </c>
      <c r="J158" s="85">
        <f t="shared" si="41"/>
        <v>100</v>
      </c>
      <c r="K158" s="126">
        <v>90</v>
      </c>
      <c r="L158" s="85">
        <f t="shared" si="43"/>
        <v>100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idden="1" x14ac:dyDescent="0.25">
      <c r="A159" s="93" t="s">
        <v>109</v>
      </c>
      <c r="B159" s="126">
        <v>50</v>
      </c>
      <c r="C159" s="126">
        <v>50</v>
      </c>
      <c r="D159" s="85">
        <f t="shared" si="40"/>
        <v>100</v>
      </c>
      <c r="E159" s="126">
        <v>50</v>
      </c>
      <c r="F159" s="85">
        <f t="shared" si="28"/>
        <v>100</v>
      </c>
      <c r="G159" s="126">
        <v>50</v>
      </c>
      <c r="H159" s="85">
        <f t="shared" si="29"/>
        <v>100</v>
      </c>
      <c r="I159" s="126">
        <v>50</v>
      </c>
      <c r="J159" s="85">
        <f t="shared" si="41"/>
        <v>100</v>
      </c>
      <c r="K159" s="126">
        <v>50</v>
      </c>
      <c r="L159" s="85">
        <f t="shared" si="43"/>
        <v>100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idden="1" x14ac:dyDescent="0.25">
      <c r="A160" s="93" t="s">
        <v>9</v>
      </c>
      <c r="B160" s="126">
        <v>38</v>
      </c>
      <c r="C160" s="126">
        <v>38</v>
      </c>
      <c r="D160" s="85">
        <f t="shared" si="40"/>
        <v>100</v>
      </c>
      <c r="E160" s="126">
        <v>38</v>
      </c>
      <c r="F160" s="85">
        <f t="shared" si="28"/>
        <v>100</v>
      </c>
      <c r="G160" s="126">
        <v>38</v>
      </c>
      <c r="H160" s="85">
        <f t="shared" si="29"/>
        <v>100</v>
      </c>
      <c r="I160" s="126">
        <v>38</v>
      </c>
      <c r="J160" s="85">
        <f t="shared" si="41"/>
        <v>100</v>
      </c>
      <c r="K160" s="126">
        <v>38</v>
      </c>
      <c r="L160" s="85">
        <f t="shared" si="43"/>
        <v>100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idden="1" x14ac:dyDescent="0.25">
      <c r="A161" s="93" t="s">
        <v>110</v>
      </c>
      <c r="B161" s="126">
        <v>27</v>
      </c>
      <c r="C161" s="126">
        <v>27</v>
      </c>
      <c r="D161" s="85">
        <f t="shared" si="40"/>
        <v>100</v>
      </c>
      <c r="E161" s="126">
        <v>27</v>
      </c>
      <c r="F161" s="85">
        <f t="shared" si="28"/>
        <v>100</v>
      </c>
      <c r="G161" s="126">
        <v>27</v>
      </c>
      <c r="H161" s="85">
        <f t="shared" si="29"/>
        <v>100</v>
      </c>
      <c r="I161" s="126">
        <v>27</v>
      </c>
      <c r="J161" s="85">
        <f t="shared" si="41"/>
        <v>100</v>
      </c>
      <c r="K161" s="126">
        <v>27</v>
      </c>
      <c r="L161" s="85">
        <f t="shared" si="43"/>
        <v>100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idden="1" x14ac:dyDescent="0.25">
      <c r="A162" s="93" t="s">
        <v>111</v>
      </c>
      <c r="B162" s="126">
        <v>33</v>
      </c>
      <c r="C162" s="126">
        <v>33</v>
      </c>
      <c r="D162" s="85">
        <f t="shared" si="40"/>
        <v>100</v>
      </c>
      <c r="E162" s="126">
        <v>33</v>
      </c>
      <c r="F162" s="85">
        <f t="shared" si="28"/>
        <v>100</v>
      </c>
      <c r="G162" s="126">
        <v>33</v>
      </c>
      <c r="H162" s="85">
        <f t="shared" si="29"/>
        <v>100</v>
      </c>
      <c r="I162" s="126">
        <v>33</v>
      </c>
      <c r="J162" s="85">
        <f t="shared" si="41"/>
        <v>100</v>
      </c>
      <c r="K162" s="126">
        <v>33</v>
      </c>
      <c r="L162" s="85">
        <f t="shared" si="43"/>
        <v>100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idden="1" x14ac:dyDescent="0.25">
      <c r="A163" s="93" t="s">
        <v>9</v>
      </c>
      <c r="B163" s="126">
        <v>21</v>
      </c>
      <c r="C163" s="126">
        <v>21</v>
      </c>
      <c r="D163" s="85">
        <f t="shared" si="40"/>
        <v>100</v>
      </c>
      <c r="E163" s="126">
        <v>21</v>
      </c>
      <c r="F163" s="85">
        <f t="shared" si="28"/>
        <v>100</v>
      </c>
      <c r="G163" s="126">
        <v>21</v>
      </c>
      <c r="H163" s="85">
        <f t="shared" si="29"/>
        <v>100</v>
      </c>
      <c r="I163" s="126">
        <v>21</v>
      </c>
      <c r="J163" s="85">
        <f t="shared" si="41"/>
        <v>100</v>
      </c>
      <c r="K163" s="126">
        <v>21</v>
      </c>
      <c r="L163" s="85">
        <f t="shared" si="43"/>
        <v>100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idden="1" x14ac:dyDescent="0.25">
      <c r="A164" s="93" t="s">
        <v>112</v>
      </c>
      <c r="B164" s="126">
        <v>30</v>
      </c>
      <c r="C164" s="126">
        <v>30</v>
      </c>
      <c r="D164" s="85">
        <f t="shared" si="40"/>
        <v>100</v>
      </c>
      <c r="E164" s="126">
        <v>30</v>
      </c>
      <c r="F164" s="85">
        <f t="shared" si="28"/>
        <v>100</v>
      </c>
      <c r="G164" s="126">
        <v>30</v>
      </c>
      <c r="H164" s="85">
        <f t="shared" si="29"/>
        <v>100</v>
      </c>
      <c r="I164" s="126">
        <v>30</v>
      </c>
      <c r="J164" s="85">
        <f t="shared" si="41"/>
        <v>100</v>
      </c>
      <c r="K164" s="126">
        <v>30</v>
      </c>
      <c r="L164" s="85">
        <f t="shared" si="43"/>
        <v>100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idden="1" x14ac:dyDescent="0.25">
      <c r="A165" s="93" t="s">
        <v>113</v>
      </c>
      <c r="B165" s="126">
        <v>46</v>
      </c>
      <c r="C165" s="126">
        <v>46</v>
      </c>
      <c r="D165" s="85">
        <f t="shared" si="40"/>
        <v>100</v>
      </c>
      <c r="E165" s="126">
        <v>46</v>
      </c>
      <c r="F165" s="85">
        <f t="shared" si="28"/>
        <v>100</v>
      </c>
      <c r="G165" s="126">
        <v>46</v>
      </c>
      <c r="H165" s="85">
        <f t="shared" si="29"/>
        <v>100</v>
      </c>
      <c r="I165" s="126">
        <v>46</v>
      </c>
      <c r="J165" s="85">
        <f t="shared" si="41"/>
        <v>100</v>
      </c>
      <c r="K165" s="126">
        <v>46</v>
      </c>
      <c r="L165" s="85">
        <f t="shared" si="43"/>
        <v>100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idden="1" x14ac:dyDescent="0.25">
      <c r="A166" s="93" t="s">
        <v>9</v>
      </c>
      <c r="B166" s="126">
        <v>29</v>
      </c>
      <c r="C166" s="126">
        <v>29</v>
      </c>
      <c r="D166" s="85">
        <f t="shared" si="40"/>
        <v>100</v>
      </c>
      <c r="E166" s="126">
        <v>29</v>
      </c>
      <c r="F166" s="85">
        <f t="shared" si="28"/>
        <v>100</v>
      </c>
      <c r="G166" s="126">
        <v>29</v>
      </c>
      <c r="H166" s="85">
        <f t="shared" si="29"/>
        <v>100</v>
      </c>
      <c r="I166" s="126">
        <v>29</v>
      </c>
      <c r="J166" s="85">
        <f t="shared" si="41"/>
        <v>100</v>
      </c>
      <c r="K166" s="126">
        <v>29</v>
      </c>
      <c r="L166" s="85">
        <f t="shared" si="43"/>
        <v>100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idden="1" x14ac:dyDescent="0.25">
      <c r="A167" s="93" t="s">
        <v>114</v>
      </c>
      <c r="B167" s="126">
        <v>21</v>
      </c>
      <c r="C167" s="126">
        <v>21</v>
      </c>
      <c r="D167" s="85">
        <f t="shared" si="40"/>
        <v>100</v>
      </c>
      <c r="E167" s="126">
        <v>21</v>
      </c>
      <c r="F167" s="85">
        <f t="shared" si="28"/>
        <v>100</v>
      </c>
      <c r="G167" s="126">
        <v>21</v>
      </c>
      <c r="H167" s="85">
        <f t="shared" si="29"/>
        <v>100</v>
      </c>
      <c r="I167" s="126">
        <v>21</v>
      </c>
      <c r="J167" s="85">
        <f t="shared" si="41"/>
        <v>100</v>
      </c>
      <c r="K167" s="126">
        <v>21</v>
      </c>
      <c r="L167" s="85">
        <f t="shared" si="43"/>
        <v>100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idden="1" x14ac:dyDescent="0.25">
      <c r="A168" s="93" t="s">
        <v>9</v>
      </c>
      <c r="B168" s="126">
        <v>4</v>
      </c>
      <c r="C168" s="126">
        <v>4</v>
      </c>
      <c r="D168" s="85">
        <f t="shared" si="40"/>
        <v>100</v>
      </c>
      <c r="E168" s="126">
        <v>4</v>
      </c>
      <c r="F168" s="85">
        <f t="shared" si="28"/>
        <v>100</v>
      </c>
      <c r="G168" s="126">
        <v>4</v>
      </c>
      <c r="H168" s="85">
        <f t="shared" si="29"/>
        <v>100</v>
      </c>
      <c r="I168" s="126">
        <v>4</v>
      </c>
      <c r="J168" s="85">
        <f t="shared" si="41"/>
        <v>100</v>
      </c>
      <c r="K168" s="126">
        <v>4</v>
      </c>
      <c r="L168" s="85">
        <f t="shared" si="43"/>
        <v>100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idden="1" x14ac:dyDescent="0.25">
      <c r="A169" s="93" t="s">
        <v>115</v>
      </c>
      <c r="B169" s="126">
        <v>31</v>
      </c>
      <c r="C169" s="126">
        <v>31</v>
      </c>
      <c r="D169" s="85">
        <f t="shared" si="40"/>
        <v>100</v>
      </c>
      <c r="E169" s="126">
        <v>31</v>
      </c>
      <c r="F169" s="85">
        <f t="shared" si="28"/>
        <v>100</v>
      </c>
      <c r="G169" s="126">
        <v>31</v>
      </c>
      <c r="H169" s="85">
        <f t="shared" si="29"/>
        <v>100</v>
      </c>
      <c r="I169" s="126">
        <v>31</v>
      </c>
      <c r="J169" s="85">
        <f t="shared" si="41"/>
        <v>100</v>
      </c>
      <c r="K169" s="126">
        <v>31</v>
      </c>
      <c r="L169" s="85">
        <f t="shared" si="43"/>
        <v>100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idden="1" x14ac:dyDescent="0.25">
      <c r="A170" s="93" t="s">
        <v>9</v>
      </c>
      <c r="B170" s="126">
        <v>7</v>
      </c>
      <c r="C170" s="126">
        <v>7</v>
      </c>
      <c r="D170" s="85">
        <f t="shared" si="40"/>
        <v>100</v>
      </c>
      <c r="E170" s="126">
        <v>7</v>
      </c>
      <c r="F170" s="85">
        <f t="shared" si="28"/>
        <v>100</v>
      </c>
      <c r="G170" s="126">
        <v>7</v>
      </c>
      <c r="H170" s="85">
        <f t="shared" si="29"/>
        <v>100</v>
      </c>
      <c r="I170" s="126">
        <v>7</v>
      </c>
      <c r="J170" s="85">
        <f t="shared" si="41"/>
        <v>100</v>
      </c>
      <c r="K170" s="126">
        <v>7</v>
      </c>
      <c r="L170" s="85">
        <f t="shared" si="43"/>
        <v>100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idden="1" x14ac:dyDescent="0.25">
      <c r="A171" s="93" t="s">
        <v>121</v>
      </c>
      <c r="B171" s="126">
        <v>35</v>
      </c>
      <c r="C171" s="126">
        <v>35</v>
      </c>
      <c r="D171" s="85">
        <f t="shared" si="40"/>
        <v>100</v>
      </c>
      <c r="E171" s="126">
        <v>35</v>
      </c>
      <c r="F171" s="85">
        <f t="shared" si="28"/>
        <v>100</v>
      </c>
      <c r="G171" s="126">
        <v>35</v>
      </c>
      <c r="H171" s="85">
        <f t="shared" si="29"/>
        <v>100</v>
      </c>
      <c r="I171" s="126">
        <v>35</v>
      </c>
      <c r="J171" s="85">
        <f t="shared" si="41"/>
        <v>100</v>
      </c>
      <c r="K171" s="126">
        <v>35</v>
      </c>
      <c r="L171" s="85">
        <f t="shared" si="43"/>
        <v>100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idden="1" x14ac:dyDescent="0.25">
      <c r="A172" s="93" t="s">
        <v>116</v>
      </c>
      <c r="B172" s="126">
        <v>37</v>
      </c>
      <c r="C172" s="126">
        <v>37</v>
      </c>
      <c r="D172" s="85">
        <f t="shared" si="40"/>
        <v>100</v>
      </c>
      <c r="E172" s="126">
        <v>37</v>
      </c>
      <c r="F172" s="85">
        <f t="shared" si="28"/>
        <v>100</v>
      </c>
      <c r="G172" s="126">
        <v>37</v>
      </c>
      <c r="H172" s="85">
        <f t="shared" si="29"/>
        <v>100</v>
      </c>
      <c r="I172" s="126">
        <v>37</v>
      </c>
      <c r="J172" s="85">
        <f t="shared" si="41"/>
        <v>100</v>
      </c>
      <c r="K172" s="126">
        <v>37</v>
      </c>
      <c r="L172" s="85">
        <f t="shared" si="43"/>
        <v>100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idden="1" x14ac:dyDescent="0.25">
      <c r="A173" s="93" t="s">
        <v>9</v>
      </c>
      <c r="B173" s="126">
        <v>7</v>
      </c>
      <c r="C173" s="126">
        <v>7</v>
      </c>
      <c r="D173" s="85">
        <f t="shared" si="40"/>
        <v>100</v>
      </c>
      <c r="E173" s="126">
        <v>7</v>
      </c>
      <c r="F173" s="85">
        <f t="shared" si="28"/>
        <v>100</v>
      </c>
      <c r="G173" s="126">
        <v>7</v>
      </c>
      <c r="H173" s="85">
        <f t="shared" si="29"/>
        <v>100</v>
      </c>
      <c r="I173" s="126">
        <v>7</v>
      </c>
      <c r="J173" s="85">
        <f t="shared" si="41"/>
        <v>100</v>
      </c>
      <c r="K173" s="126">
        <v>7</v>
      </c>
      <c r="L173" s="85">
        <f t="shared" si="43"/>
        <v>100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idden="1" x14ac:dyDescent="0.25">
      <c r="A174" s="93" t="s">
        <v>117</v>
      </c>
      <c r="B174" s="126">
        <v>33</v>
      </c>
      <c r="C174" s="126">
        <v>33</v>
      </c>
      <c r="D174" s="85">
        <f t="shared" si="40"/>
        <v>100</v>
      </c>
      <c r="E174" s="126">
        <v>33</v>
      </c>
      <c r="F174" s="85">
        <f t="shared" si="28"/>
        <v>100</v>
      </c>
      <c r="G174" s="126">
        <v>33</v>
      </c>
      <c r="H174" s="85">
        <f t="shared" si="29"/>
        <v>100</v>
      </c>
      <c r="I174" s="126">
        <v>33</v>
      </c>
      <c r="J174" s="85">
        <f t="shared" si="41"/>
        <v>100</v>
      </c>
      <c r="K174" s="126">
        <v>33</v>
      </c>
      <c r="L174" s="85">
        <f t="shared" si="43"/>
        <v>100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idden="1" x14ac:dyDescent="0.25">
      <c r="A175" s="93" t="s">
        <v>9</v>
      </c>
      <c r="B175" s="126">
        <v>3</v>
      </c>
      <c r="C175" s="126">
        <v>3</v>
      </c>
      <c r="D175" s="85">
        <f t="shared" si="40"/>
        <v>100</v>
      </c>
      <c r="E175" s="126">
        <v>3</v>
      </c>
      <c r="F175" s="85">
        <f t="shared" si="28"/>
        <v>100</v>
      </c>
      <c r="G175" s="126">
        <v>3</v>
      </c>
      <c r="H175" s="85">
        <f t="shared" si="29"/>
        <v>100</v>
      </c>
      <c r="I175" s="126">
        <v>3</v>
      </c>
      <c r="J175" s="85">
        <f t="shared" si="41"/>
        <v>100</v>
      </c>
      <c r="K175" s="126">
        <v>3</v>
      </c>
      <c r="L175" s="85">
        <f t="shared" si="43"/>
        <v>100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idden="1" x14ac:dyDescent="0.25">
      <c r="A176" s="93" t="s">
        <v>118</v>
      </c>
      <c r="B176" s="126">
        <v>34</v>
      </c>
      <c r="C176" s="126">
        <v>34</v>
      </c>
      <c r="D176" s="85">
        <f t="shared" si="40"/>
        <v>100</v>
      </c>
      <c r="E176" s="126">
        <v>34</v>
      </c>
      <c r="F176" s="85">
        <f t="shared" si="28"/>
        <v>100</v>
      </c>
      <c r="G176" s="126">
        <v>34</v>
      </c>
      <c r="H176" s="85">
        <f t="shared" si="29"/>
        <v>100</v>
      </c>
      <c r="I176" s="126">
        <v>34</v>
      </c>
      <c r="J176" s="85">
        <f t="shared" si="41"/>
        <v>100</v>
      </c>
      <c r="K176" s="126">
        <v>34</v>
      </c>
      <c r="L176" s="85">
        <f t="shared" si="43"/>
        <v>100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idden="1" x14ac:dyDescent="0.25">
      <c r="A177" s="93" t="s">
        <v>9</v>
      </c>
      <c r="B177" s="126">
        <v>14</v>
      </c>
      <c r="C177" s="126">
        <v>14</v>
      </c>
      <c r="D177" s="85">
        <f t="shared" si="40"/>
        <v>100</v>
      </c>
      <c r="E177" s="126">
        <v>14</v>
      </c>
      <c r="F177" s="85">
        <f t="shared" si="28"/>
        <v>100</v>
      </c>
      <c r="G177" s="126">
        <v>14</v>
      </c>
      <c r="H177" s="85">
        <f t="shared" si="29"/>
        <v>100</v>
      </c>
      <c r="I177" s="126">
        <v>14</v>
      </c>
      <c r="J177" s="85">
        <f t="shared" si="41"/>
        <v>100</v>
      </c>
      <c r="K177" s="126">
        <v>14</v>
      </c>
      <c r="L177" s="85">
        <f t="shared" si="43"/>
        <v>100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idden="1" x14ac:dyDescent="0.25">
      <c r="A178" s="93" t="s">
        <v>119</v>
      </c>
      <c r="B178" s="126">
        <v>35</v>
      </c>
      <c r="C178" s="126">
        <v>35</v>
      </c>
      <c r="D178" s="85">
        <f t="shared" si="40"/>
        <v>100</v>
      </c>
      <c r="E178" s="126">
        <v>35</v>
      </c>
      <c r="F178" s="85">
        <f t="shared" si="28"/>
        <v>100</v>
      </c>
      <c r="G178" s="126">
        <v>35</v>
      </c>
      <c r="H178" s="85">
        <f t="shared" si="29"/>
        <v>100</v>
      </c>
      <c r="I178" s="126">
        <v>35</v>
      </c>
      <c r="J178" s="85">
        <f t="shared" si="41"/>
        <v>100</v>
      </c>
      <c r="K178" s="126">
        <v>35</v>
      </c>
      <c r="L178" s="85">
        <f t="shared" si="43"/>
        <v>100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idden="1" x14ac:dyDescent="0.25">
      <c r="A179" s="93" t="s">
        <v>9</v>
      </c>
      <c r="B179" s="126">
        <v>3</v>
      </c>
      <c r="C179" s="126">
        <v>3</v>
      </c>
      <c r="D179" s="85">
        <f t="shared" si="40"/>
        <v>100</v>
      </c>
      <c r="E179" s="126">
        <v>3</v>
      </c>
      <c r="F179" s="85">
        <f t="shared" si="28"/>
        <v>100</v>
      </c>
      <c r="G179" s="126">
        <v>3</v>
      </c>
      <c r="H179" s="85">
        <f t="shared" si="29"/>
        <v>100</v>
      </c>
      <c r="I179" s="126">
        <v>3</v>
      </c>
      <c r="J179" s="85">
        <f t="shared" si="41"/>
        <v>100</v>
      </c>
      <c r="K179" s="126">
        <v>3</v>
      </c>
      <c r="L179" s="85">
        <f t="shared" si="43"/>
        <v>100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idden="1" x14ac:dyDescent="0.25">
      <c r="A180" s="93" t="s">
        <v>120</v>
      </c>
      <c r="B180" s="126">
        <v>34</v>
      </c>
      <c r="C180" s="126">
        <v>34</v>
      </c>
      <c r="D180" s="85">
        <f t="shared" si="40"/>
        <v>100</v>
      </c>
      <c r="E180" s="126">
        <v>34</v>
      </c>
      <c r="F180" s="85">
        <f t="shared" si="28"/>
        <v>100</v>
      </c>
      <c r="G180" s="126">
        <v>34</v>
      </c>
      <c r="H180" s="85">
        <f t="shared" si="29"/>
        <v>100</v>
      </c>
      <c r="I180" s="126">
        <v>34</v>
      </c>
      <c r="J180" s="85">
        <f t="shared" si="41"/>
        <v>100</v>
      </c>
      <c r="K180" s="126">
        <v>34</v>
      </c>
      <c r="L180" s="85">
        <f t="shared" si="43"/>
        <v>100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idden="1" x14ac:dyDescent="0.25">
      <c r="A181" s="93" t="s">
        <v>9</v>
      </c>
      <c r="B181" s="126">
        <v>7</v>
      </c>
      <c r="C181" s="126">
        <v>7</v>
      </c>
      <c r="D181" s="85">
        <f t="shared" si="40"/>
        <v>100</v>
      </c>
      <c r="E181" s="126">
        <v>7</v>
      </c>
      <c r="F181" s="85">
        <f t="shared" si="28"/>
        <v>100</v>
      </c>
      <c r="G181" s="126">
        <v>7</v>
      </c>
      <c r="H181" s="85">
        <f t="shared" si="29"/>
        <v>100</v>
      </c>
      <c r="I181" s="126">
        <v>7</v>
      </c>
      <c r="J181" s="85">
        <f t="shared" si="41"/>
        <v>100</v>
      </c>
      <c r="K181" s="126">
        <v>7</v>
      </c>
      <c r="L181" s="85">
        <f t="shared" si="43"/>
        <v>100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idden="1" x14ac:dyDescent="0.25">
      <c r="A182" s="93"/>
      <c r="B182" s="94"/>
      <c r="C182" s="126"/>
      <c r="D182" s="85"/>
      <c r="E182" s="94"/>
      <c r="F182" s="85"/>
      <c r="G182" s="94"/>
      <c r="H182" s="85"/>
      <c r="I182" s="94"/>
      <c r="J182" s="85"/>
      <c r="K182" s="94"/>
      <c r="L182" s="85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23.4" hidden="1" x14ac:dyDescent="0.25">
      <c r="A183" s="115" t="s">
        <v>50</v>
      </c>
      <c r="B183" s="91">
        <f>SUM(B184:B208)</f>
        <v>705</v>
      </c>
      <c r="C183" s="91">
        <f>SUM(C184:C208)</f>
        <v>705</v>
      </c>
      <c r="D183" s="114">
        <f t="shared" ref="D183:D214" si="44">ROUND(C183/B183*100,1)</f>
        <v>100</v>
      </c>
      <c r="E183" s="91">
        <f>SUM(E184:E208)</f>
        <v>705</v>
      </c>
      <c r="F183" s="114">
        <f t="shared" si="28"/>
        <v>100</v>
      </c>
      <c r="G183" s="91">
        <f>SUM(G184:G208)</f>
        <v>705</v>
      </c>
      <c r="H183" s="114">
        <f t="shared" si="29"/>
        <v>100</v>
      </c>
      <c r="I183" s="91">
        <f>SUM(I184:I208)</f>
        <v>705</v>
      </c>
      <c r="J183" s="114">
        <f t="shared" ref="J183:J214" si="45">ROUND(I183/G183*100,1)</f>
        <v>100</v>
      </c>
      <c r="K183" s="91">
        <f>SUM(K184:K208)</f>
        <v>705</v>
      </c>
      <c r="L183" s="114">
        <f t="shared" ref="L183:L214" si="46">ROUND(K183/I183*100,1)</f>
        <v>100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idden="1" x14ac:dyDescent="0.25">
      <c r="A184" s="93" t="s">
        <v>122</v>
      </c>
      <c r="B184" s="126">
        <v>418</v>
      </c>
      <c r="C184" s="126">
        <v>418</v>
      </c>
      <c r="D184" s="85">
        <f t="shared" si="44"/>
        <v>100</v>
      </c>
      <c r="E184" s="126">
        <v>418</v>
      </c>
      <c r="F184" s="85">
        <f t="shared" si="28"/>
        <v>100</v>
      </c>
      <c r="G184" s="126">
        <v>418</v>
      </c>
      <c r="H184" s="85">
        <f t="shared" si="29"/>
        <v>100</v>
      </c>
      <c r="I184" s="126">
        <v>418</v>
      </c>
      <c r="J184" s="85">
        <f t="shared" si="45"/>
        <v>100</v>
      </c>
      <c r="K184" s="126">
        <v>418</v>
      </c>
      <c r="L184" s="85">
        <f t="shared" si="46"/>
        <v>100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idden="1" x14ac:dyDescent="0.25">
      <c r="A185" s="93" t="s">
        <v>9</v>
      </c>
      <c r="B185" s="126">
        <v>47</v>
      </c>
      <c r="C185" s="126">
        <v>47</v>
      </c>
      <c r="D185" s="85">
        <f t="shared" si="44"/>
        <v>100</v>
      </c>
      <c r="E185" s="126">
        <v>47</v>
      </c>
      <c r="F185" s="85">
        <f t="shared" si="28"/>
        <v>100</v>
      </c>
      <c r="G185" s="126">
        <v>47</v>
      </c>
      <c r="H185" s="85">
        <f t="shared" si="29"/>
        <v>100</v>
      </c>
      <c r="I185" s="126">
        <v>47</v>
      </c>
      <c r="J185" s="85">
        <f t="shared" si="45"/>
        <v>100</v>
      </c>
      <c r="K185" s="126">
        <v>47</v>
      </c>
      <c r="L185" s="85">
        <f t="shared" si="46"/>
        <v>100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idden="1" x14ac:dyDescent="0.25">
      <c r="A186" s="93" t="s">
        <v>123</v>
      </c>
      <c r="B186" s="126">
        <v>146</v>
      </c>
      <c r="C186" s="126">
        <v>146</v>
      </c>
      <c r="D186" s="85">
        <f t="shared" si="44"/>
        <v>100</v>
      </c>
      <c r="E186" s="126">
        <v>146</v>
      </c>
      <c r="F186" s="85">
        <f t="shared" si="28"/>
        <v>100</v>
      </c>
      <c r="G186" s="126">
        <v>146</v>
      </c>
      <c r="H186" s="85">
        <f t="shared" si="29"/>
        <v>100</v>
      </c>
      <c r="I186" s="126">
        <v>146</v>
      </c>
      <c r="J186" s="85">
        <f t="shared" si="45"/>
        <v>100</v>
      </c>
      <c r="K186" s="126">
        <v>146</v>
      </c>
      <c r="L186" s="85">
        <f t="shared" si="46"/>
        <v>100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idden="1" x14ac:dyDescent="0.25">
      <c r="A187" s="93" t="s">
        <v>9</v>
      </c>
      <c r="B187" s="126">
        <v>2</v>
      </c>
      <c r="C187" s="126">
        <v>2</v>
      </c>
      <c r="D187" s="85">
        <f t="shared" si="44"/>
        <v>100</v>
      </c>
      <c r="E187" s="126">
        <v>2</v>
      </c>
      <c r="F187" s="85">
        <f t="shared" si="28"/>
        <v>100</v>
      </c>
      <c r="G187" s="126">
        <v>2</v>
      </c>
      <c r="H187" s="85">
        <f t="shared" si="29"/>
        <v>100</v>
      </c>
      <c r="I187" s="126">
        <v>2</v>
      </c>
      <c r="J187" s="85">
        <f t="shared" si="45"/>
        <v>100</v>
      </c>
      <c r="K187" s="126">
        <v>2</v>
      </c>
      <c r="L187" s="85">
        <f t="shared" si="46"/>
        <v>100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idden="1" x14ac:dyDescent="0.25">
      <c r="A188" s="93" t="s">
        <v>124</v>
      </c>
      <c r="B188" s="126">
        <v>2</v>
      </c>
      <c r="C188" s="126">
        <v>2</v>
      </c>
      <c r="D188" s="85">
        <f t="shared" si="44"/>
        <v>100</v>
      </c>
      <c r="E188" s="126">
        <v>2</v>
      </c>
      <c r="F188" s="85">
        <f t="shared" si="28"/>
        <v>100</v>
      </c>
      <c r="G188" s="126">
        <v>2</v>
      </c>
      <c r="H188" s="85">
        <f t="shared" si="29"/>
        <v>100</v>
      </c>
      <c r="I188" s="126">
        <v>2</v>
      </c>
      <c r="J188" s="85">
        <f t="shared" si="45"/>
        <v>100</v>
      </c>
      <c r="K188" s="126">
        <v>2</v>
      </c>
      <c r="L188" s="85">
        <f t="shared" si="46"/>
        <v>100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idden="1" x14ac:dyDescent="0.25">
      <c r="A189" s="93" t="s">
        <v>125</v>
      </c>
      <c r="B189" s="126">
        <v>2</v>
      </c>
      <c r="C189" s="126">
        <v>2</v>
      </c>
      <c r="D189" s="85">
        <f t="shared" si="44"/>
        <v>100</v>
      </c>
      <c r="E189" s="126">
        <v>2</v>
      </c>
      <c r="F189" s="85">
        <f t="shared" si="28"/>
        <v>100</v>
      </c>
      <c r="G189" s="126">
        <v>2</v>
      </c>
      <c r="H189" s="85">
        <f t="shared" si="29"/>
        <v>100</v>
      </c>
      <c r="I189" s="126">
        <v>2</v>
      </c>
      <c r="J189" s="85">
        <f t="shared" si="45"/>
        <v>100</v>
      </c>
      <c r="K189" s="126">
        <v>2</v>
      </c>
      <c r="L189" s="85">
        <f t="shared" si="46"/>
        <v>100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idden="1" x14ac:dyDescent="0.25">
      <c r="A190" s="93" t="s">
        <v>127</v>
      </c>
      <c r="B190" s="126">
        <v>3</v>
      </c>
      <c r="C190" s="126">
        <v>3</v>
      </c>
      <c r="D190" s="85">
        <f t="shared" si="44"/>
        <v>100</v>
      </c>
      <c r="E190" s="126">
        <v>3</v>
      </c>
      <c r="F190" s="85">
        <f t="shared" si="28"/>
        <v>100</v>
      </c>
      <c r="G190" s="126">
        <v>3</v>
      </c>
      <c r="H190" s="85">
        <f t="shared" si="29"/>
        <v>100</v>
      </c>
      <c r="I190" s="126">
        <v>3</v>
      </c>
      <c r="J190" s="85">
        <f t="shared" si="45"/>
        <v>100</v>
      </c>
      <c r="K190" s="126">
        <v>3</v>
      </c>
      <c r="L190" s="85">
        <f t="shared" si="46"/>
        <v>100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idden="1" x14ac:dyDescent="0.25">
      <c r="A191" s="93" t="s">
        <v>126</v>
      </c>
      <c r="B191" s="126">
        <v>2</v>
      </c>
      <c r="C191" s="126">
        <v>2</v>
      </c>
      <c r="D191" s="85">
        <f t="shared" si="44"/>
        <v>100</v>
      </c>
      <c r="E191" s="126">
        <v>2</v>
      </c>
      <c r="F191" s="85">
        <f t="shared" si="28"/>
        <v>100</v>
      </c>
      <c r="G191" s="126">
        <v>2</v>
      </c>
      <c r="H191" s="85">
        <f t="shared" si="29"/>
        <v>100</v>
      </c>
      <c r="I191" s="126">
        <v>2</v>
      </c>
      <c r="J191" s="85">
        <f t="shared" si="45"/>
        <v>100</v>
      </c>
      <c r="K191" s="126">
        <v>2</v>
      </c>
      <c r="L191" s="85">
        <f t="shared" si="46"/>
        <v>100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idden="1" x14ac:dyDescent="0.25">
      <c r="A192" s="93" t="s">
        <v>9</v>
      </c>
      <c r="B192" s="126">
        <v>2</v>
      </c>
      <c r="C192" s="126">
        <v>2</v>
      </c>
      <c r="D192" s="85">
        <f t="shared" si="44"/>
        <v>100</v>
      </c>
      <c r="E192" s="126">
        <v>2</v>
      </c>
      <c r="F192" s="85">
        <f t="shared" si="28"/>
        <v>100</v>
      </c>
      <c r="G192" s="126">
        <v>2</v>
      </c>
      <c r="H192" s="85">
        <f t="shared" si="29"/>
        <v>100</v>
      </c>
      <c r="I192" s="126">
        <v>2</v>
      </c>
      <c r="J192" s="85">
        <f t="shared" si="45"/>
        <v>100</v>
      </c>
      <c r="K192" s="126">
        <v>2</v>
      </c>
      <c r="L192" s="85">
        <f t="shared" si="46"/>
        <v>100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idden="1" x14ac:dyDescent="0.25">
      <c r="A193" s="93" t="s">
        <v>128</v>
      </c>
      <c r="B193" s="126">
        <v>5</v>
      </c>
      <c r="C193" s="126">
        <v>5</v>
      </c>
      <c r="D193" s="85">
        <f t="shared" si="44"/>
        <v>100</v>
      </c>
      <c r="E193" s="126">
        <v>5</v>
      </c>
      <c r="F193" s="85">
        <f t="shared" si="28"/>
        <v>100</v>
      </c>
      <c r="G193" s="126">
        <v>5</v>
      </c>
      <c r="H193" s="85">
        <f t="shared" si="29"/>
        <v>100</v>
      </c>
      <c r="I193" s="126">
        <v>5</v>
      </c>
      <c r="J193" s="85">
        <f t="shared" si="45"/>
        <v>100</v>
      </c>
      <c r="K193" s="126">
        <v>5</v>
      </c>
      <c r="L193" s="85">
        <f t="shared" si="46"/>
        <v>100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idden="1" x14ac:dyDescent="0.25">
      <c r="A194" s="93" t="s">
        <v>129</v>
      </c>
      <c r="B194" s="126">
        <v>2</v>
      </c>
      <c r="C194" s="126">
        <v>2</v>
      </c>
      <c r="D194" s="85">
        <f t="shared" si="44"/>
        <v>100</v>
      </c>
      <c r="E194" s="126">
        <v>2</v>
      </c>
      <c r="F194" s="85">
        <f t="shared" si="28"/>
        <v>100</v>
      </c>
      <c r="G194" s="126">
        <v>2</v>
      </c>
      <c r="H194" s="85">
        <f t="shared" si="29"/>
        <v>100</v>
      </c>
      <c r="I194" s="126">
        <v>2</v>
      </c>
      <c r="J194" s="85">
        <f t="shared" si="45"/>
        <v>100</v>
      </c>
      <c r="K194" s="126">
        <v>2</v>
      </c>
      <c r="L194" s="85">
        <f t="shared" si="46"/>
        <v>100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idden="1" x14ac:dyDescent="0.25">
      <c r="A195" s="116" t="s">
        <v>130</v>
      </c>
      <c r="B195" s="126">
        <v>2</v>
      </c>
      <c r="C195" s="126">
        <v>2</v>
      </c>
      <c r="D195" s="85">
        <f t="shared" si="44"/>
        <v>100</v>
      </c>
      <c r="E195" s="126">
        <v>2</v>
      </c>
      <c r="F195" s="85">
        <f t="shared" si="28"/>
        <v>100</v>
      </c>
      <c r="G195" s="126">
        <v>2</v>
      </c>
      <c r="H195" s="85">
        <f t="shared" si="29"/>
        <v>100</v>
      </c>
      <c r="I195" s="126">
        <v>2</v>
      </c>
      <c r="J195" s="85">
        <f t="shared" si="45"/>
        <v>100</v>
      </c>
      <c r="K195" s="126">
        <v>2</v>
      </c>
      <c r="L195" s="85">
        <f t="shared" si="46"/>
        <v>100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idden="1" x14ac:dyDescent="0.25">
      <c r="A196" s="93" t="s">
        <v>131</v>
      </c>
      <c r="B196" s="126">
        <v>14</v>
      </c>
      <c r="C196" s="126">
        <v>14</v>
      </c>
      <c r="D196" s="85">
        <f t="shared" si="44"/>
        <v>100</v>
      </c>
      <c r="E196" s="126">
        <v>14</v>
      </c>
      <c r="F196" s="85">
        <f t="shared" si="28"/>
        <v>100</v>
      </c>
      <c r="G196" s="126">
        <v>14</v>
      </c>
      <c r="H196" s="85">
        <f t="shared" si="29"/>
        <v>100</v>
      </c>
      <c r="I196" s="126">
        <v>14</v>
      </c>
      <c r="J196" s="85">
        <f t="shared" si="45"/>
        <v>100</v>
      </c>
      <c r="K196" s="126">
        <v>14</v>
      </c>
      <c r="L196" s="85">
        <f t="shared" si="46"/>
        <v>100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idden="1" x14ac:dyDescent="0.25">
      <c r="A197" s="93" t="s">
        <v>132</v>
      </c>
      <c r="B197" s="126">
        <v>22</v>
      </c>
      <c r="C197" s="126">
        <v>22</v>
      </c>
      <c r="D197" s="85">
        <f t="shared" si="44"/>
        <v>100</v>
      </c>
      <c r="E197" s="126">
        <v>22</v>
      </c>
      <c r="F197" s="85">
        <f t="shared" si="28"/>
        <v>100</v>
      </c>
      <c r="G197" s="126">
        <v>22</v>
      </c>
      <c r="H197" s="85">
        <f t="shared" si="29"/>
        <v>100</v>
      </c>
      <c r="I197" s="126">
        <v>22</v>
      </c>
      <c r="J197" s="85">
        <f t="shared" si="45"/>
        <v>100</v>
      </c>
      <c r="K197" s="126">
        <v>22</v>
      </c>
      <c r="L197" s="85">
        <f t="shared" si="46"/>
        <v>100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idden="1" x14ac:dyDescent="0.25">
      <c r="A198" s="93" t="s">
        <v>9</v>
      </c>
      <c r="B198" s="126">
        <v>1</v>
      </c>
      <c r="C198" s="126">
        <v>1</v>
      </c>
      <c r="D198" s="85">
        <f t="shared" si="44"/>
        <v>100</v>
      </c>
      <c r="E198" s="126">
        <v>1</v>
      </c>
      <c r="F198" s="85">
        <f t="shared" si="28"/>
        <v>100</v>
      </c>
      <c r="G198" s="126">
        <v>1</v>
      </c>
      <c r="H198" s="85">
        <f t="shared" si="29"/>
        <v>100</v>
      </c>
      <c r="I198" s="126">
        <v>1</v>
      </c>
      <c r="J198" s="85">
        <f t="shared" si="45"/>
        <v>100</v>
      </c>
      <c r="K198" s="126">
        <v>1</v>
      </c>
      <c r="L198" s="85">
        <f t="shared" si="46"/>
        <v>100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idden="1" x14ac:dyDescent="0.25">
      <c r="A199" s="93" t="s">
        <v>133</v>
      </c>
      <c r="B199" s="126">
        <v>2</v>
      </c>
      <c r="C199" s="126">
        <v>2</v>
      </c>
      <c r="D199" s="85">
        <f t="shared" si="44"/>
        <v>100</v>
      </c>
      <c r="E199" s="126">
        <v>2</v>
      </c>
      <c r="F199" s="85">
        <f t="shared" si="28"/>
        <v>100</v>
      </c>
      <c r="G199" s="126">
        <v>2</v>
      </c>
      <c r="H199" s="85">
        <f t="shared" si="29"/>
        <v>100</v>
      </c>
      <c r="I199" s="126">
        <v>2</v>
      </c>
      <c r="J199" s="85">
        <f t="shared" si="45"/>
        <v>100</v>
      </c>
      <c r="K199" s="126">
        <v>2</v>
      </c>
      <c r="L199" s="85">
        <f t="shared" si="46"/>
        <v>100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idden="1" x14ac:dyDescent="0.25">
      <c r="A200" s="93" t="s">
        <v>134</v>
      </c>
      <c r="B200" s="126">
        <v>16</v>
      </c>
      <c r="C200" s="126">
        <v>16</v>
      </c>
      <c r="D200" s="85">
        <f t="shared" si="44"/>
        <v>100</v>
      </c>
      <c r="E200" s="126">
        <v>16</v>
      </c>
      <c r="F200" s="85">
        <f t="shared" si="28"/>
        <v>100</v>
      </c>
      <c r="G200" s="126">
        <v>16</v>
      </c>
      <c r="H200" s="85">
        <f t="shared" si="29"/>
        <v>100</v>
      </c>
      <c r="I200" s="126">
        <v>16</v>
      </c>
      <c r="J200" s="85">
        <f t="shared" si="45"/>
        <v>100</v>
      </c>
      <c r="K200" s="126">
        <v>16</v>
      </c>
      <c r="L200" s="85">
        <f t="shared" si="46"/>
        <v>100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idden="1" x14ac:dyDescent="0.25">
      <c r="A201" s="93" t="s">
        <v>9</v>
      </c>
      <c r="B201" s="126">
        <v>2</v>
      </c>
      <c r="C201" s="126">
        <v>2</v>
      </c>
      <c r="D201" s="85">
        <f t="shared" si="44"/>
        <v>100</v>
      </c>
      <c r="E201" s="126">
        <v>2</v>
      </c>
      <c r="F201" s="85">
        <f t="shared" si="28"/>
        <v>100</v>
      </c>
      <c r="G201" s="126">
        <v>2</v>
      </c>
      <c r="H201" s="85">
        <f t="shared" si="29"/>
        <v>100</v>
      </c>
      <c r="I201" s="126">
        <v>2</v>
      </c>
      <c r="J201" s="85">
        <f t="shared" si="45"/>
        <v>100</v>
      </c>
      <c r="K201" s="126">
        <v>2</v>
      </c>
      <c r="L201" s="85">
        <f t="shared" si="46"/>
        <v>100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idden="1" x14ac:dyDescent="0.25">
      <c r="A202" s="93" t="s">
        <v>135</v>
      </c>
      <c r="B202" s="126">
        <v>2</v>
      </c>
      <c r="C202" s="126">
        <v>2</v>
      </c>
      <c r="D202" s="85">
        <f t="shared" si="44"/>
        <v>100</v>
      </c>
      <c r="E202" s="126">
        <v>2</v>
      </c>
      <c r="F202" s="85">
        <f t="shared" si="28"/>
        <v>100</v>
      </c>
      <c r="G202" s="126">
        <v>2</v>
      </c>
      <c r="H202" s="85">
        <f t="shared" si="29"/>
        <v>100</v>
      </c>
      <c r="I202" s="126">
        <v>2</v>
      </c>
      <c r="J202" s="85">
        <f t="shared" si="45"/>
        <v>100</v>
      </c>
      <c r="K202" s="126">
        <v>2</v>
      </c>
      <c r="L202" s="85">
        <f t="shared" si="46"/>
        <v>100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idden="1" x14ac:dyDescent="0.25">
      <c r="A203" s="93" t="s">
        <v>9</v>
      </c>
      <c r="B203" s="126">
        <v>4</v>
      </c>
      <c r="C203" s="126">
        <v>4</v>
      </c>
      <c r="D203" s="85">
        <f t="shared" si="44"/>
        <v>100</v>
      </c>
      <c r="E203" s="126">
        <v>4</v>
      </c>
      <c r="F203" s="85">
        <f t="shared" si="28"/>
        <v>100</v>
      </c>
      <c r="G203" s="126">
        <v>4</v>
      </c>
      <c r="H203" s="85">
        <f t="shared" si="29"/>
        <v>100</v>
      </c>
      <c r="I203" s="126">
        <v>4</v>
      </c>
      <c r="J203" s="85">
        <f t="shared" si="45"/>
        <v>100</v>
      </c>
      <c r="K203" s="126">
        <v>4</v>
      </c>
      <c r="L203" s="85">
        <f t="shared" si="46"/>
        <v>100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idden="1" x14ac:dyDescent="0.25">
      <c r="A204" s="93" t="s">
        <v>136</v>
      </c>
      <c r="B204" s="126">
        <v>2</v>
      </c>
      <c r="C204" s="126">
        <v>2</v>
      </c>
      <c r="D204" s="85">
        <f t="shared" si="44"/>
        <v>100</v>
      </c>
      <c r="E204" s="126">
        <v>2</v>
      </c>
      <c r="F204" s="85">
        <f t="shared" si="28"/>
        <v>100</v>
      </c>
      <c r="G204" s="126">
        <v>2</v>
      </c>
      <c r="H204" s="85">
        <f t="shared" si="29"/>
        <v>100</v>
      </c>
      <c r="I204" s="126">
        <v>2</v>
      </c>
      <c r="J204" s="85">
        <f t="shared" si="45"/>
        <v>100</v>
      </c>
      <c r="K204" s="126">
        <v>2</v>
      </c>
      <c r="L204" s="85">
        <f t="shared" si="46"/>
        <v>100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idden="1" x14ac:dyDescent="0.25">
      <c r="A205" s="93" t="s">
        <v>137</v>
      </c>
      <c r="B205" s="126">
        <v>1</v>
      </c>
      <c r="C205" s="126">
        <v>1</v>
      </c>
      <c r="D205" s="85">
        <f t="shared" si="44"/>
        <v>100</v>
      </c>
      <c r="E205" s="126">
        <v>1</v>
      </c>
      <c r="F205" s="85">
        <f t="shared" si="28"/>
        <v>100</v>
      </c>
      <c r="G205" s="126">
        <v>1</v>
      </c>
      <c r="H205" s="85">
        <f t="shared" si="29"/>
        <v>100</v>
      </c>
      <c r="I205" s="126">
        <v>1</v>
      </c>
      <c r="J205" s="85">
        <f t="shared" si="45"/>
        <v>100</v>
      </c>
      <c r="K205" s="126">
        <v>1</v>
      </c>
      <c r="L205" s="85">
        <f t="shared" si="46"/>
        <v>100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idden="1" x14ac:dyDescent="0.25">
      <c r="A206" s="93" t="s">
        <v>9</v>
      </c>
      <c r="B206" s="126">
        <v>2</v>
      </c>
      <c r="C206" s="126">
        <v>2</v>
      </c>
      <c r="D206" s="85">
        <f t="shared" si="44"/>
        <v>100</v>
      </c>
      <c r="E206" s="126">
        <v>2</v>
      </c>
      <c r="F206" s="85">
        <f t="shared" si="28"/>
        <v>100</v>
      </c>
      <c r="G206" s="126">
        <v>2</v>
      </c>
      <c r="H206" s="85">
        <f t="shared" si="29"/>
        <v>100</v>
      </c>
      <c r="I206" s="126">
        <v>2</v>
      </c>
      <c r="J206" s="85">
        <f t="shared" si="45"/>
        <v>100</v>
      </c>
      <c r="K206" s="126">
        <v>2</v>
      </c>
      <c r="L206" s="85">
        <f t="shared" si="46"/>
        <v>100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idden="1" x14ac:dyDescent="0.25">
      <c r="A207" s="93" t="s">
        <v>138</v>
      </c>
      <c r="B207" s="126">
        <v>2</v>
      </c>
      <c r="C207" s="126">
        <v>2</v>
      </c>
      <c r="D207" s="85">
        <f t="shared" si="44"/>
        <v>100</v>
      </c>
      <c r="E207" s="126">
        <v>2</v>
      </c>
      <c r="F207" s="85">
        <f t="shared" si="28"/>
        <v>100</v>
      </c>
      <c r="G207" s="126">
        <v>2</v>
      </c>
      <c r="H207" s="85">
        <f t="shared" si="29"/>
        <v>100</v>
      </c>
      <c r="I207" s="126">
        <v>2</v>
      </c>
      <c r="J207" s="85">
        <f t="shared" si="45"/>
        <v>100</v>
      </c>
      <c r="K207" s="126">
        <v>2</v>
      </c>
      <c r="L207" s="85">
        <f t="shared" si="46"/>
        <v>100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idden="1" x14ac:dyDescent="0.25">
      <c r="A208" s="93" t="s">
        <v>9</v>
      </c>
      <c r="B208" s="126">
        <v>2</v>
      </c>
      <c r="C208" s="126">
        <v>2</v>
      </c>
      <c r="D208" s="85">
        <f t="shared" si="44"/>
        <v>100</v>
      </c>
      <c r="E208" s="126">
        <v>2</v>
      </c>
      <c r="F208" s="85">
        <f t="shared" si="28"/>
        <v>100</v>
      </c>
      <c r="G208" s="126">
        <v>2</v>
      </c>
      <c r="H208" s="85">
        <f t="shared" si="29"/>
        <v>100</v>
      </c>
      <c r="I208" s="126">
        <v>2</v>
      </c>
      <c r="J208" s="85">
        <f t="shared" si="45"/>
        <v>100</v>
      </c>
      <c r="K208" s="126">
        <v>2</v>
      </c>
      <c r="L208" s="85">
        <f t="shared" si="46"/>
        <v>100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23.4" hidden="1" x14ac:dyDescent="0.25">
      <c r="A209" s="115" t="s">
        <v>51</v>
      </c>
      <c r="B209" s="91">
        <f>SUM(B210:B239)</f>
        <v>80</v>
      </c>
      <c r="C209" s="91">
        <f>SUM(C210:C239)</f>
        <v>80</v>
      </c>
      <c r="D209" s="114">
        <f t="shared" si="44"/>
        <v>100</v>
      </c>
      <c r="E209" s="91">
        <f>SUM(E210:E239)</f>
        <v>80</v>
      </c>
      <c r="F209" s="114">
        <f t="shared" si="28"/>
        <v>100</v>
      </c>
      <c r="G209" s="91">
        <f>SUM(G210:G239)</f>
        <v>80</v>
      </c>
      <c r="H209" s="114">
        <f t="shared" si="29"/>
        <v>100</v>
      </c>
      <c r="I209" s="91">
        <f>SUM(I210:I239)</f>
        <v>80</v>
      </c>
      <c r="J209" s="114">
        <f t="shared" si="45"/>
        <v>100</v>
      </c>
      <c r="K209" s="91">
        <f>SUM(K210:K239)</f>
        <v>80</v>
      </c>
      <c r="L209" s="114">
        <f t="shared" si="46"/>
        <v>100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idden="1" x14ac:dyDescent="0.25">
      <c r="A210" s="117" t="s">
        <v>139</v>
      </c>
      <c r="B210" s="126">
        <v>19</v>
      </c>
      <c r="C210" s="126">
        <v>19</v>
      </c>
      <c r="D210" s="85">
        <f t="shared" si="44"/>
        <v>100</v>
      </c>
      <c r="E210" s="126">
        <v>19</v>
      </c>
      <c r="F210" s="85">
        <f t="shared" si="28"/>
        <v>100</v>
      </c>
      <c r="G210" s="126">
        <v>19</v>
      </c>
      <c r="H210" s="85">
        <f t="shared" si="29"/>
        <v>100</v>
      </c>
      <c r="I210" s="126">
        <v>19</v>
      </c>
      <c r="J210" s="85">
        <f t="shared" si="45"/>
        <v>100</v>
      </c>
      <c r="K210" s="126">
        <v>19</v>
      </c>
      <c r="L210" s="85">
        <f t="shared" si="46"/>
        <v>100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idden="1" x14ac:dyDescent="0.25">
      <c r="A211" s="93" t="s">
        <v>9</v>
      </c>
      <c r="B211" s="126">
        <v>13</v>
      </c>
      <c r="C211" s="126">
        <v>13</v>
      </c>
      <c r="D211" s="85">
        <f t="shared" si="44"/>
        <v>100</v>
      </c>
      <c r="E211" s="126">
        <v>13</v>
      </c>
      <c r="F211" s="85">
        <f t="shared" si="28"/>
        <v>100</v>
      </c>
      <c r="G211" s="126">
        <v>13</v>
      </c>
      <c r="H211" s="85">
        <f t="shared" si="29"/>
        <v>100</v>
      </c>
      <c r="I211" s="126">
        <v>13</v>
      </c>
      <c r="J211" s="85">
        <f t="shared" si="45"/>
        <v>100</v>
      </c>
      <c r="K211" s="126">
        <v>13</v>
      </c>
      <c r="L211" s="85">
        <f t="shared" si="46"/>
        <v>100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idden="1" x14ac:dyDescent="0.25">
      <c r="A212" s="93" t="s">
        <v>140</v>
      </c>
      <c r="B212" s="126">
        <v>7</v>
      </c>
      <c r="C212" s="126">
        <v>7</v>
      </c>
      <c r="D212" s="85">
        <f t="shared" si="44"/>
        <v>100</v>
      </c>
      <c r="E212" s="126">
        <v>7</v>
      </c>
      <c r="F212" s="85">
        <f t="shared" si="28"/>
        <v>100</v>
      </c>
      <c r="G212" s="126">
        <v>7</v>
      </c>
      <c r="H212" s="85">
        <f t="shared" si="29"/>
        <v>100</v>
      </c>
      <c r="I212" s="126">
        <v>7</v>
      </c>
      <c r="J212" s="85">
        <f t="shared" si="45"/>
        <v>100</v>
      </c>
      <c r="K212" s="126">
        <v>7</v>
      </c>
      <c r="L212" s="85">
        <f t="shared" si="46"/>
        <v>100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idden="1" x14ac:dyDescent="0.25">
      <c r="A213" s="93" t="s">
        <v>9</v>
      </c>
      <c r="B213" s="126">
        <v>2</v>
      </c>
      <c r="C213" s="126">
        <v>2</v>
      </c>
      <c r="D213" s="85">
        <f t="shared" si="44"/>
        <v>100</v>
      </c>
      <c r="E213" s="126">
        <v>2</v>
      </c>
      <c r="F213" s="85">
        <f t="shared" si="28"/>
        <v>100</v>
      </c>
      <c r="G213" s="126">
        <v>2</v>
      </c>
      <c r="H213" s="85">
        <f t="shared" si="29"/>
        <v>100</v>
      </c>
      <c r="I213" s="126">
        <v>2</v>
      </c>
      <c r="J213" s="85">
        <f t="shared" si="45"/>
        <v>100</v>
      </c>
      <c r="K213" s="126">
        <v>2</v>
      </c>
      <c r="L213" s="85">
        <f t="shared" si="46"/>
        <v>100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idden="1" x14ac:dyDescent="0.25">
      <c r="A214" s="93" t="s">
        <v>141</v>
      </c>
      <c r="B214" s="126">
        <v>1</v>
      </c>
      <c r="C214" s="126">
        <v>1</v>
      </c>
      <c r="D214" s="85">
        <f t="shared" si="44"/>
        <v>100</v>
      </c>
      <c r="E214" s="126">
        <v>1</v>
      </c>
      <c r="F214" s="85">
        <f t="shared" si="28"/>
        <v>100</v>
      </c>
      <c r="G214" s="126">
        <v>1</v>
      </c>
      <c r="H214" s="85">
        <f t="shared" si="29"/>
        <v>100</v>
      </c>
      <c r="I214" s="126">
        <v>1</v>
      </c>
      <c r="J214" s="85">
        <f t="shared" si="45"/>
        <v>100</v>
      </c>
      <c r="K214" s="126">
        <v>1</v>
      </c>
      <c r="L214" s="85">
        <f t="shared" si="46"/>
        <v>100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idden="1" x14ac:dyDescent="0.25">
      <c r="A215" s="93" t="s">
        <v>9</v>
      </c>
      <c r="B215" s="126">
        <v>1</v>
      </c>
      <c r="C215" s="126">
        <v>1</v>
      </c>
      <c r="D215" s="85">
        <f t="shared" ref="D215:D240" si="47">ROUND(C215/B215*100,1)</f>
        <v>100</v>
      </c>
      <c r="E215" s="126">
        <v>1</v>
      </c>
      <c r="F215" s="85">
        <f t="shared" si="28"/>
        <v>100</v>
      </c>
      <c r="G215" s="126">
        <v>1</v>
      </c>
      <c r="H215" s="85">
        <f t="shared" si="29"/>
        <v>100</v>
      </c>
      <c r="I215" s="126">
        <v>1</v>
      </c>
      <c r="J215" s="85">
        <f t="shared" ref="J215:J240" si="48">ROUND(I215/G215*100,1)</f>
        <v>100</v>
      </c>
      <c r="K215" s="126">
        <v>1</v>
      </c>
      <c r="L215" s="85">
        <f t="shared" ref="L215:L240" si="49">ROUND(K215/I215*100,1)</f>
        <v>100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idden="1" x14ac:dyDescent="0.25">
      <c r="A216" s="93" t="s">
        <v>142</v>
      </c>
      <c r="B216" s="126">
        <v>3</v>
      </c>
      <c r="C216" s="126">
        <v>3</v>
      </c>
      <c r="D216" s="85">
        <f t="shared" si="47"/>
        <v>100</v>
      </c>
      <c r="E216" s="126">
        <v>3</v>
      </c>
      <c r="F216" s="85">
        <f t="shared" si="28"/>
        <v>100</v>
      </c>
      <c r="G216" s="126">
        <v>3</v>
      </c>
      <c r="H216" s="85">
        <f t="shared" si="29"/>
        <v>100</v>
      </c>
      <c r="I216" s="126">
        <v>3</v>
      </c>
      <c r="J216" s="85">
        <f t="shared" si="48"/>
        <v>100</v>
      </c>
      <c r="K216" s="126">
        <v>3</v>
      </c>
      <c r="L216" s="85">
        <f t="shared" si="49"/>
        <v>100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idden="1" x14ac:dyDescent="0.25">
      <c r="A217" s="93" t="s">
        <v>9</v>
      </c>
      <c r="B217" s="126">
        <v>1</v>
      </c>
      <c r="C217" s="126">
        <v>1</v>
      </c>
      <c r="D217" s="85">
        <f t="shared" si="47"/>
        <v>100</v>
      </c>
      <c r="E217" s="126">
        <v>1</v>
      </c>
      <c r="F217" s="85">
        <f t="shared" si="28"/>
        <v>100</v>
      </c>
      <c r="G217" s="126">
        <v>1</v>
      </c>
      <c r="H217" s="85">
        <f t="shared" si="29"/>
        <v>100</v>
      </c>
      <c r="I217" s="126">
        <v>1</v>
      </c>
      <c r="J217" s="85">
        <f t="shared" si="48"/>
        <v>100</v>
      </c>
      <c r="K217" s="126">
        <v>1</v>
      </c>
      <c r="L217" s="85">
        <f t="shared" si="49"/>
        <v>100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idden="1" x14ac:dyDescent="0.25">
      <c r="A218" s="93" t="s">
        <v>143</v>
      </c>
      <c r="B218" s="126">
        <v>2</v>
      </c>
      <c r="C218" s="126">
        <v>2</v>
      </c>
      <c r="D218" s="85">
        <f t="shared" si="47"/>
        <v>100</v>
      </c>
      <c r="E218" s="126">
        <v>2</v>
      </c>
      <c r="F218" s="85">
        <f t="shared" si="28"/>
        <v>100</v>
      </c>
      <c r="G218" s="126">
        <v>2</v>
      </c>
      <c r="H218" s="85">
        <f t="shared" si="29"/>
        <v>100</v>
      </c>
      <c r="I218" s="126">
        <v>2</v>
      </c>
      <c r="J218" s="85">
        <f t="shared" si="48"/>
        <v>100</v>
      </c>
      <c r="K218" s="126">
        <v>2</v>
      </c>
      <c r="L218" s="85">
        <f t="shared" si="49"/>
        <v>100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idden="1" x14ac:dyDescent="0.25">
      <c r="A219" s="93" t="s">
        <v>144</v>
      </c>
      <c r="B219" s="126">
        <v>6</v>
      </c>
      <c r="C219" s="126">
        <v>6</v>
      </c>
      <c r="D219" s="85">
        <f t="shared" si="47"/>
        <v>100</v>
      </c>
      <c r="E219" s="126">
        <v>6</v>
      </c>
      <c r="F219" s="85">
        <f t="shared" si="28"/>
        <v>100</v>
      </c>
      <c r="G219" s="126">
        <v>6</v>
      </c>
      <c r="H219" s="85">
        <f t="shared" si="29"/>
        <v>100</v>
      </c>
      <c r="I219" s="126">
        <v>6</v>
      </c>
      <c r="J219" s="85">
        <f t="shared" si="48"/>
        <v>100</v>
      </c>
      <c r="K219" s="126">
        <v>6</v>
      </c>
      <c r="L219" s="85">
        <f t="shared" si="49"/>
        <v>100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idden="1" x14ac:dyDescent="0.25">
      <c r="A220" s="93" t="s">
        <v>9</v>
      </c>
      <c r="B220" s="126">
        <v>1</v>
      </c>
      <c r="C220" s="126">
        <v>1</v>
      </c>
      <c r="D220" s="85">
        <f t="shared" si="47"/>
        <v>100</v>
      </c>
      <c r="E220" s="126">
        <v>1</v>
      </c>
      <c r="F220" s="85">
        <f t="shared" si="28"/>
        <v>100</v>
      </c>
      <c r="G220" s="126">
        <v>1</v>
      </c>
      <c r="H220" s="85">
        <f t="shared" si="29"/>
        <v>100</v>
      </c>
      <c r="I220" s="126">
        <v>1</v>
      </c>
      <c r="J220" s="85">
        <f t="shared" si="48"/>
        <v>100</v>
      </c>
      <c r="K220" s="126">
        <v>1</v>
      </c>
      <c r="L220" s="85">
        <f t="shared" si="49"/>
        <v>100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idden="1" x14ac:dyDescent="0.25">
      <c r="A221" s="93" t="s">
        <v>145</v>
      </c>
      <c r="B221" s="126">
        <v>1</v>
      </c>
      <c r="C221" s="126">
        <v>1</v>
      </c>
      <c r="D221" s="85">
        <f t="shared" si="47"/>
        <v>100</v>
      </c>
      <c r="E221" s="126">
        <v>1</v>
      </c>
      <c r="F221" s="85">
        <f t="shared" si="28"/>
        <v>100</v>
      </c>
      <c r="G221" s="126">
        <v>1</v>
      </c>
      <c r="H221" s="85">
        <f t="shared" si="29"/>
        <v>100</v>
      </c>
      <c r="I221" s="126">
        <v>1</v>
      </c>
      <c r="J221" s="85">
        <f t="shared" si="48"/>
        <v>100</v>
      </c>
      <c r="K221" s="126">
        <v>1</v>
      </c>
      <c r="L221" s="85">
        <f t="shared" si="49"/>
        <v>100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idden="1" x14ac:dyDescent="0.25">
      <c r="A222" s="93" t="s">
        <v>9</v>
      </c>
      <c r="B222" s="126">
        <v>1</v>
      </c>
      <c r="C222" s="126">
        <v>1</v>
      </c>
      <c r="D222" s="85">
        <f t="shared" si="47"/>
        <v>100</v>
      </c>
      <c r="E222" s="126">
        <v>1</v>
      </c>
      <c r="F222" s="85">
        <f t="shared" si="28"/>
        <v>100</v>
      </c>
      <c r="G222" s="126">
        <v>1</v>
      </c>
      <c r="H222" s="85">
        <f t="shared" si="29"/>
        <v>100</v>
      </c>
      <c r="I222" s="126">
        <v>1</v>
      </c>
      <c r="J222" s="85">
        <f t="shared" si="48"/>
        <v>100</v>
      </c>
      <c r="K222" s="126">
        <v>1</v>
      </c>
      <c r="L222" s="85">
        <f t="shared" si="49"/>
        <v>100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idden="1" x14ac:dyDescent="0.25">
      <c r="A223" s="93" t="s">
        <v>146</v>
      </c>
      <c r="B223" s="126">
        <v>1</v>
      </c>
      <c r="C223" s="126">
        <v>1</v>
      </c>
      <c r="D223" s="85">
        <f t="shared" si="47"/>
        <v>100</v>
      </c>
      <c r="E223" s="126">
        <v>1</v>
      </c>
      <c r="F223" s="85">
        <f t="shared" si="28"/>
        <v>100</v>
      </c>
      <c r="G223" s="126">
        <v>1</v>
      </c>
      <c r="H223" s="85">
        <f t="shared" si="29"/>
        <v>100</v>
      </c>
      <c r="I223" s="126">
        <v>1</v>
      </c>
      <c r="J223" s="85">
        <f t="shared" si="48"/>
        <v>100</v>
      </c>
      <c r="K223" s="126">
        <v>1</v>
      </c>
      <c r="L223" s="85">
        <f t="shared" si="49"/>
        <v>100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idden="1" x14ac:dyDescent="0.25">
      <c r="A224" s="93" t="s">
        <v>9</v>
      </c>
      <c r="B224" s="126">
        <v>1</v>
      </c>
      <c r="C224" s="126">
        <v>1</v>
      </c>
      <c r="D224" s="85">
        <f t="shared" si="47"/>
        <v>100</v>
      </c>
      <c r="E224" s="126">
        <v>1</v>
      </c>
      <c r="F224" s="85">
        <f t="shared" si="28"/>
        <v>100</v>
      </c>
      <c r="G224" s="126">
        <v>1</v>
      </c>
      <c r="H224" s="85">
        <f t="shared" si="29"/>
        <v>100</v>
      </c>
      <c r="I224" s="126">
        <v>1</v>
      </c>
      <c r="J224" s="85">
        <f t="shared" si="48"/>
        <v>100</v>
      </c>
      <c r="K224" s="126">
        <v>1</v>
      </c>
      <c r="L224" s="85">
        <f t="shared" si="49"/>
        <v>100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idden="1" x14ac:dyDescent="0.25">
      <c r="A225" s="93" t="s">
        <v>147</v>
      </c>
      <c r="B225" s="126">
        <v>1</v>
      </c>
      <c r="C225" s="126">
        <v>1</v>
      </c>
      <c r="D225" s="85">
        <f t="shared" si="47"/>
        <v>100</v>
      </c>
      <c r="E225" s="126">
        <v>1</v>
      </c>
      <c r="F225" s="85">
        <f t="shared" si="28"/>
        <v>100</v>
      </c>
      <c r="G225" s="126">
        <v>1</v>
      </c>
      <c r="H225" s="85">
        <f t="shared" si="29"/>
        <v>100</v>
      </c>
      <c r="I225" s="126">
        <v>1</v>
      </c>
      <c r="J225" s="85">
        <f t="shared" si="48"/>
        <v>100</v>
      </c>
      <c r="K225" s="126">
        <v>1</v>
      </c>
      <c r="L225" s="85">
        <f t="shared" si="49"/>
        <v>100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idden="1" x14ac:dyDescent="0.25">
      <c r="A226" s="93" t="s">
        <v>9</v>
      </c>
      <c r="B226" s="126">
        <v>1</v>
      </c>
      <c r="C226" s="126">
        <v>1</v>
      </c>
      <c r="D226" s="85">
        <f t="shared" si="47"/>
        <v>100</v>
      </c>
      <c r="E226" s="126">
        <v>1</v>
      </c>
      <c r="F226" s="85">
        <f t="shared" si="28"/>
        <v>100</v>
      </c>
      <c r="G226" s="126">
        <v>1</v>
      </c>
      <c r="H226" s="85">
        <f t="shared" si="29"/>
        <v>100</v>
      </c>
      <c r="I226" s="126">
        <v>1</v>
      </c>
      <c r="J226" s="85">
        <f t="shared" si="48"/>
        <v>100</v>
      </c>
      <c r="K226" s="126">
        <v>1</v>
      </c>
      <c r="L226" s="85">
        <f t="shared" si="49"/>
        <v>100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idden="1" x14ac:dyDescent="0.25">
      <c r="A227" s="93" t="s">
        <v>148</v>
      </c>
      <c r="B227" s="126">
        <v>2</v>
      </c>
      <c r="C227" s="126">
        <v>2</v>
      </c>
      <c r="D227" s="85">
        <f t="shared" si="47"/>
        <v>100</v>
      </c>
      <c r="E227" s="126">
        <v>2</v>
      </c>
      <c r="F227" s="85">
        <f t="shared" si="28"/>
        <v>100</v>
      </c>
      <c r="G227" s="126">
        <v>2</v>
      </c>
      <c r="H227" s="85">
        <f t="shared" si="29"/>
        <v>100</v>
      </c>
      <c r="I227" s="126">
        <v>2</v>
      </c>
      <c r="J227" s="85">
        <f t="shared" si="48"/>
        <v>100</v>
      </c>
      <c r="K227" s="126">
        <v>2</v>
      </c>
      <c r="L227" s="85">
        <f t="shared" si="49"/>
        <v>100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idden="1" x14ac:dyDescent="0.25">
      <c r="A228" s="93" t="s">
        <v>9</v>
      </c>
      <c r="B228" s="126">
        <v>1</v>
      </c>
      <c r="C228" s="126">
        <v>1</v>
      </c>
      <c r="D228" s="85">
        <f t="shared" si="47"/>
        <v>100</v>
      </c>
      <c r="E228" s="126">
        <v>1</v>
      </c>
      <c r="F228" s="85">
        <f t="shared" si="28"/>
        <v>100</v>
      </c>
      <c r="G228" s="126">
        <v>1</v>
      </c>
      <c r="H228" s="85">
        <f t="shared" si="29"/>
        <v>100</v>
      </c>
      <c r="I228" s="126">
        <v>1</v>
      </c>
      <c r="J228" s="85">
        <f t="shared" si="48"/>
        <v>100</v>
      </c>
      <c r="K228" s="126">
        <v>1</v>
      </c>
      <c r="L228" s="85">
        <f t="shared" si="49"/>
        <v>100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idden="1" x14ac:dyDescent="0.25">
      <c r="A229" s="93" t="s">
        <v>149</v>
      </c>
      <c r="B229" s="126">
        <v>2</v>
      </c>
      <c r="C229" s="126">
        <v>2</v>
      </c>
      <c r="D229" s="85">
        <f t="shared" si="47"/>
        <v>100</v>
      </c>
      <c r="E229" s="126">
        <v>2</v>
      </c>
      <c r="F229" s="85">
        <f t="shared" si="28"/>
        <v>100</v>
      </c>
      <c r="G229" s="126">
        <v>2</v>
      </c>
      <c r="H229" s="85">
        <f t="shared" si="29"/>
        <v>100</v>
      </c>
      <c r="I229" s="126">
        <v>2</v>
      </c>
      <c r="J229" s="85">
        <f t="shared" si="48"/>
        <v>100</v>
      </c>
      <c r="K229" s="126">
        <v>2</v>
      </c>
      <c r="L229" s="85">
        <f t="shared" si="49"/>
        <v>100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idden="1" x14ac:dyDescent="0.25">
      <c r="A230" s="93" t="s">
        <v>9</v>
      </c>
      <c r="B230" s="126">
        <v>1</v>
      </c>
      <c r="C230" s="126">
        <v>1</v>
      </c>
      <c r="D230" s="85">
        <f t="shared" si="47"/>
        <v>100</v>
      </c>
      <c r="E230" s="126">
        <v>1</v>
      </c>
      <c r="F230" s="85">
        <f t="shared" si="28"/>
        <v>100</v>
      </c>
      <c r="G230" s="126">
        <v>1</v>
      </c>
      <c r="H230" s="85">
        <f t="shared" si="29"/>
        <v>100</v>
      </c>
      <c r="I230" s="126">
        <v>1</v>
      </c>
      <c r="J230" s="85">
        <f t="shared" si="48"/>
        <v>100</v>
      </c>
      <c r="K230" s="126">
        <v>1</v>
      </c>
      <c r="L230" s="85">
        <f t="shared" si="49"/>
        <v>100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idden="1" x14ac:dyDescent="0.25">
      <c r="A231" s="93" t="s">
        <v>150</v>
      </c>
      <c r="B231" s="126">
        <v>2</v>
      </c>
      <c r="C231" s="126">
        <v>2</v>
      </c>
      <c r="D231" s="85">
        <f t="shared" si="47"/>
        <v>100</v>
      </c>
      <c r="E231" s="126">
        <v>2</v>
      </c>
      <c r="F231" s="85">
        <f t="shared" si="28"/>
        <v>100</v>
      </c>
      <c r="G231" s="126">
        <v>2</v>
      </c>
      <c r="H231" s="85">
        <f t="shared" si="29"/>
        <v>100</v>
      </c>
      <c r="I231" s="126">
        <v>2</v>
      </c>
      <c r="J231" s="85">
        <f t="shared" si="48"/>
        <v>100</v>
      </c>
      <c r="K231" s="126">
        <v>2</v>
      </c>
      <c r="L231" s="85">
        <f t="shared" si="49"/>
        <v>100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idden="1" x14ac:dyDescent="0.25">
      <c r="A232" s="93" t="s">
        <v>151</v>
      </c>
      <c r="B232" s="126">
        <v>3</v>
      </c>
      <c r="C232" s="126">
        <v>3</v>
      </c>
      <c r="D232" s="85">
        <f t="shared" si="47"/>
        <v>100</v>
      </c>
      <c r="E232" s="126">
        <v>3</v>
      </c>
      <c r="F232" s="85">
        <f t="shared" si="28"/>
        <v>100</v>
      </c>
      <c r="G232" s="126">
        <v>3</v>
      </c>
      <c r="H232" s="85">
        <f t="shared" si="29"/>
        <v>100</v>
      </c>
      <c r="I232" s="126">
        <v>3</v>
      </c>
      <c r="J232" s="85">
        <f t="shared" si="48"/>
        <v>100</v>
      </c>
      <c r="K232" s="126">
        <v>3</v>
      </c>
      <c r="L232" s="85">
        <f t="shared" si="49"/>
        <v>100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idden="1" x14ac:dyDescent="0.25">
      <c r="A233" s="93" t="s">
        <v>9</v>
      </c>
      <c r="B233" s="126">
        <v>1</v>
      </c>
      <c r="C233" s="126">
        <v>1</v>
      </c>
      <c r="D233" s="85">
        <f t="shared" si="47"/>
        <v>100</v>
      </c>
      <c r="E233" s="126">
        <v>1</v>
      </c>
      <c r="F233" s="85">
        <f t="shared" si="28"/>
        <v>100</v>
      </c>
      <c r="G233" s="126">
        <v>1</v>
      </c>
      <c r="H233" s="85">
        <f t="shared" si="29"/>
        <v>100</v>
      </c>
      <c r="I233" s="126">
        <v>1</v>
      </c>
      <c r="J233" s="85">
        <f t="shared" si="48"/>
        <v>100</v>
      </c>
      <c r="K233" s="126">
        <v>1</v>
      </c>
      <c r="L233" s="85">
        <f t="shared" si="49"/>
        <v>100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idden="1" x14ac:dyDescent="0.25">
      <c r="A234" s="93" t="s">
        <v>152</v>
      </c>
      <c r="B234" s="126">
        <v>1</v>
      </c>
      <c r="C234" s="126">
        <v>1</v>
      </c>
      <c r="D234" s="85">
        <f t="shared" si="47"/>
        <v>100</v>
      </c>
      <c r="E234" s="126">
        <v>1</v>
      </c>
      <c r="F234" s="85">
        <f t="shared" si="28"/>
        <v>100</v>
      </c>
      <c r="G234" s="126">
        <v>1</v>
      </c>
      <c r="H234" s="85">
        <f t="shared" si="29"/>
        <v>100</v>
      </c>
      <c r="I234" s="126">
        <v>1</v>
      </c>
      <c r="J234" s="85">
        <f t="shared" si="48"/>
        <v>100</v>
      </c>
      <c r="K234" s="126">
        <v>1</v>
      </c>
      <c r="L234" s="85">
        <f t="shared" si="49"/>
        <v>100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idden="1" x14ac:dyDescent="0.25">
      <c r="A235" s="93" t="s">
        <v>9</v>
      </c>
      <c r="B235" s="126">
        <v>1</v>
      </c>
      <c r="C235" s="126">
        <v>1</v>
      </c>
      <c r="D235" s="85">
        <f t="shared" si="47"/>
        <v>100</v>
      </c>
      <c r="E235" s="126">
        <v>1</v>
      </c>
      <c r="F235" s="85">
        <f t="shared" si="28"/>
        <v>100</v>
      </c>
      <c r="G235" s="126">
        <v>1</v>
      </c>
      <c r="H235" s="85">
        <f t="shared" si="29"/>
        <v>100</v>
      </c>
      <c r="I235" s="126">
        <v>1</v>
      </c>
      <c r="J235" s="85">
        <f t="shared" si="48"/>
        <v>100</v>
      </c>
      <c r="K235" s="126">
        <v>1</v>
      </c>
      <c r="L235" s="85">
        <f t="shared" si="49"/>
        <v>100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idden="1" x14ac:dyDescent="0.25">
      <c r="A236" s="93" t="s">
        <v>153</v>
      </c>
      <c r="B236" s="126">
        <v>1</v>
      </c>
      <c r="C236" s="126">
        <v>1</v>
      </c>
      <c r="D236" s="85">
        <f t="shared" si="47"/>
        <v>100</v>
      </c>
      <c r="E236" s="126">
        <v>1</v>
      </c>
      <c r="F236" s="85">
        <f t="shared" si="28"/>
        <v>100</v>
      </c>
      <c r="G236" s="126">
        <v>1</v>
      </c>
      <c r="H236" s="85">
        <f t="shared" si="29"/>
        <v>100</v>
      </c>
      <c r="I236" s="126">
        <v>1</v>
      </c>
      <c r="J236" s="85">
        <f t="shared" si="48"/>
        <v>100</v>
      </c>
      <c r="K236" s="126">
        <v>1</v>
      </c>
      <c r="L236" s="85">
        <f t="shared" si="49"/>
        <v>100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idden="1" x14ac:dyDescent="0.25">
      <c r="A237" s="93" t="s">
        <v>9</v>
      </c>
      <c r="B237" s="126">
        <v>1</v>
      </c>
      <c r="C237" s="126">
        <v>1</v>
      </c>
      <c r="D237" s="85">
        <f t="shared" si="47"/>
        <v>100</v>
      </c>
      <c r="E237" s="126">
        <v>1</v>
      </c>
      <c r="F237" s="85">
        <f t="shared" si="28"/>
        <v>100</v>
      </c>
      <c r="G237" s="126">
        <v>1</v>
      </c>
      <c r="H237" s="85">
        <f t="shared" si="29"/>
        <v>100</v>
      </c>
      <c r="I237" s="126">
        <v>1</v>
      </c>
      <c r="J237" s="85">
        <f t="shared" si="48"/>
        <v>100</v>
      </c>
      <c r="K237" s="126">
        <v>1</v>
      </c>
      <c r="L237" s="85">
        <f t="shared" si="49"/>
        <v>100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idden="1" x14ac:dyDescent="0.25">
      <c r="A238" s="93" t="s">
        <v>154</v>
      </c>
      <c r="B238" s="126">
        <v>1</v>
      </c>
      <c r="C238" s="126">
        <v>1</v>
      </c>
      <c r="D238" s="85">
        <f t="shared" si="47"/>
        <v>100</v>
      </c>
      <c r="E238" s="126">
        <v>1</v>
      </c>
      <c r="F238" s="85">
        <f t="shared" si="28"/>
        <v>100</v>
      </c>
      <c r="G238" s="126">
        <v>1</v>
      </c>
      <c r="H238" s="85">
        <f t="shared" si="29"/>
        <v>100</v>
      </c>
      <c r="I238" s="126">
        <v>1</v>
      </c>
      <c r="J238" s="85">
        <f t="shared" si="48"/>
        <v>100</v>
      </c>
      <c r="K238" s="126">
        <v>1</v>
      </c>
      <c r="L238" s="85">
        <f t="shared" si="49"/>
        <v>100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idden="1" x14ac:dyDescent="0.25">
      <c r="A239" s="93" t="s">
        <v>9</v>
      </c>
      <c r="B239" s="126">
        <v>1</v>
      </c>
      <c r="C239" s="126">
        <v>1</v>
      </c>
      <c r="D239" s="85">
        <f t="shared" si="47"/>
        <v>100</v>
      </c>
      <c r="E239" s="126">
        <v>1</v>
      </c>
      <c r="F239" s="85">
        <f t="shared" si="28"/>
        <v>100</v>
      </c>
      <c r="G239" s="126">
        <v>1</v>
      </c>
      <c r="H239" s="85">
        <f t="shared" si="29"/>
        <v>100</v>
      </c>
      <c r="I239" s="126">
        <v>1</v>
      </c>
      <c r="J239" s="85">
        <f t="shared" si="48"/>
        <v>100</v>
      </c>
      <c r="K239" s="126">
        <v>1</v>
      </c>
      <c r="L239" s="85">
        <f t="shared" si="49"/>
        <v>100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idden="1" x14ac:dyDescent="0.25">
      <c r="A240" s="109" t="s">
        <v>6</v>
      </c>
      <c r="B240" s="98">
        <f>B8-B154-B139</f>
        <v>2582</v>
      </c>
      <c r="C240" s="98">
        <f>C8-C154-C139</f>
        <v>2543</v>
      </c>
      <c r="D240" s="91">
        <f t="shared" si="47"/>
        <v>98.5</v>
      </c>
      <c r="E240" s="98">
        <f>E8-E154-E139</f>
        <v>1738.6999999999998</v>
      </c>
      <c r="F240" s="91">
        <f t="shared" si="28"/>
        <v>68.400000000000006</v>
      </c>
      <c r="G240" s="98">
        <f>G8-G154-G139</f>
        <v>-855.90000000000009</v>
      </c>
      <c r="H240" s="91">
        <f t="shared" si="29"/>
        <v>-49.2</v>
      </c>
      <c r="I240" s="98">
        <f>I8-I154-I139</f>
        <v>-855.90000000000009</v>
      </c>
      <c r="J240" s="91">
        <f t="shared" si="48"/>
        <v>100</v>
      </c>
      <c r="K240" s="98">
        <f>K8-K154-K139</f>
        <v>-855.90000000000009</v>
      </c>
      <c r="L240" s="91">
        <f t="shared" si="49"/>
        <v>100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idden="1" x14ac:dyDescent="0.25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idden="1" x14ac:dyDescent="0.25">
      <c r="A242" s="118" t="s">
        <v>53</v>
      </c>
      <c r="B242" s="98"/>
      <c r="C242" s="98"/>
      <c r="D242" s="91"/>
      <c r="E242" s="98"/>
      <c r="F242" s="91"/>
      <c r="G242" s="98"/>
      <c r="H242" s="91"/>
      <c r="I242" s="98"/>
      <c r="J242" s="91"/>
      <c r="K242" s="98"/>
      <c r="L242" s="91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idden="1" x14ac:dyDescent="0.25">
      <c r="A243" s="120" t="s">
        <v>52</v>
      </c>
      <c r="B243" s="119"/>
      <c r="C243" s="119"/>
      <c r="D243" s="114" t="e">
        <f t="shared" ref="D243:D256" si="50">ROUND(C243/B243*100,1)</f>
        <v>#DIV/0!</v>
      </c>
      <c r="E243" s="119"/>
      <c r="F243" s="114" t="e">
        <f t="shared" si="28"/>
        <v>#DIV/0!</v>
      </c>
      <c r="G243" s="119"/>
      <c r="H243" s="114" t="e">
        <f t="shared" si="29"/>
        <v>#DIV/0!</v>
      </c>
      <c r="I243" s="119"/>
      <c r="J243" s="114" t="e">
        <f t="shared" ref="J243:J256" si="51">ROUND(I243/G243*100,1)</f>
        <v>#DIV/0!</v>
      </c>
      <c r="K243" s="119"/>
      <c r="L243" s="114" t="e">
        <f t="shared" ref="L243:L256" si="52">ROUND(K243/I243*100,1)</f>
        <v>#DIV/0!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x14ac:dyDescent="0.25">
      <c r="A244" s="128" t="s">
        <v>155</v>
      </c>
      <c r="B244" s="119">
        <f>B17+B31+B110+B113+B114+B119+B122+B124+B125+B132+B140+B141+B157+B158+B184+B210+B211+B185+B121+B44+B111+B108</f>
        <v>1461</v>
      </c>
      <c r="C244" s="119">
        <f>C17+C31+C110+C113+C114+C119+C122+C124+C125+C132+C140+C141+C157+C158+C184+C210+C211+C185+C121+C44+C111+C108</f>
        <v>1559</v>
      </c>
      <c r="D244" s="114">
        <f t="shared" si="50"/>
        <v>106.7</v>
      </c>
      <c r="E244" s="119">
        <v>1299.2</v>
      </c>
      <c r="F244" s="114">
        <f t="shared" si="28"/>
        <v>83.3</v>
      </c>
      <c r="G244" s="119">
        <v>311.8</v>
      </c>
      <c r="H244" s="114">
        <f t="shared" si="29"/>
        <v>24</v>
      </c>
      <c r="I244" s="119">
        <v>311.8</v>
      </c>
      <c r="J244" s="114">
        <f t="shared" si="51"/>
        <v>100</v>
      </c>
      <c r="K244" s="119">
        <v>311.8</v>
      </c>
      <c r="L244" s="114">
        <f t="shared" si="52"/>
        <v>100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x14ac:dyDescent="0.25">
      <c r="A245" s="128" t="s">
        <v>156</v>
      </c>
      <c r="B245" s="119">
        <f>B18+B38+B117+B42+B107+B133+B142+B159+B160+B186+B187+B212+B213+B118+B120</f>
        <v>987</v>
      </c>
      <c r="C245" s="119">
        <f>C18+C38+C117+C42+C107+C133+C142+C159+C160+C186+C187+C212+C213+C118+C120</f>
        <v>909</v>
      </c>
      <c r="D245" s="114">
        <f t="shared" si="50"/>
        <v>92.1</v>
      </c>
      <c r="E245" s="119">
        <v>666.7</v>
      </c>
      <c r="F245" s="114">
        <f t="shared" si="28"/>
        <v>73.3</v>
      </c>
      <c r="G245" s="119">
        <v>156.80000000000001</v>
      </c>
      <c r="H245" s="114">
        <f t="shared" si="29"/>
        <v>23.5</v>
      </c>
      <c r="I245" s="119">
        <v>156.80000000000001</v>
      </c>
      <c r="J245" s="114">
        <f t="shared" si="51"/>
        <v>100</v>
      </c>
      <c r="K245" s="119">
        <v>156.80000000000001</v>
      </c>
      <c r="L245" s="114">
        <f t="shared" si="52"/>
        <v>100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x14ac:dyDescent="0.25">
      <c r="A246" s="128" t="s">
        <v>157</v>
      </c>
      <c r="B246" s="136">
        <f>B143+B161+B214+B215+B188</f>
        <v>34</v>
      </c>
      <c r="C246" s="136">
        <f>C143+C161+C214+C215+C188</f>
        <v>34</v>
      </c>
      <c r="D246" s="114">
        <f t="shared" si="50"/>
        <v>100</v>
      </c>
      <c r="E246" s="136">
        <v>28.3</v>
      </c>
      <c r="F246" s="114">
        <f t="shared" si="28"/>
        <v>83.2</v>
      </c>
      <c r="G246" s="136">
        <v>6.8</v>
      </c>
      <c r="H246" s="114">
        <f t="shared" si="29"/>
        <v>24</v>
      </c>
      <c r="I246" s="136">
        <v>6.8</v>
      </c>
      <c r="J246" s="114">
        <f t="shared" si="51"/>
        <v>100</v>
      </c>
      <c r="K246" s="136">
        <v>6.8</v>
      </c>
      <c r="L246" s="114">
        <f t="shared" si="52"/>
        <v>100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x14ac:dyDescent="0.25">
      <c r="A247" s="128" t="s">
        <v>158</v>
      </c>
      <c r="B247" s="119">
        <f>B19+B144+B162+B163+B189+B190+B216+B217+B30</f>
        <v>121</v>
      </c>
      <c r="C247" s="119">
        <f>C19+C144+C162+C189+C190+C216+C217+C163+C30</f>
        <v>122</v>
      </c>
      <c r="D247" s="114">
        <f t="shared" si="50"/>
        <v>100.8</v>
      </c>
      <c r="E247" s="119">
        <v>101.7</v>
      </c>
      <c r="F247" s="114">
        <f t="shared" si="28"/>
        <v>83.4</v>
      </c>
      <c r="G247" s="119">
        <v>24.4</v>
      </c>
      <c r="H247" s="114">
        <f t="shared" si="29"/>
        <v>24</v>
      </c>
      <c r="I247" s="119">
        <v>24.4</v>
      </c>
      <c r="J247" s="114">
        <f t="shared" si="51"/>
        <v>100</v>
      </c>
      <c r="K247" s="119">
        <v>24.4</v>
      </c>
      <c r="L247" s="114">
        <f t="shared" si="52"/>
        <v>100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x14ac:dyDescent="0.25">
      <c r="A248" s="128" t="s">
        <v>159</v>
      </c>
      <c r="B248" s="119">
        <f>B24+B27+B134+B145+B165+B166+B193+B219+B220+B199+B229+B230</f>
        <v>279</v>
      </c>
      <c r="C248" s="119">
        <f>C24+C27+C134+C145+C165+C166+C193+C219+C220+C199+C242+C229+C230</f>
        <v>265</v>
      </c>
      <c r="D248" s="114">
        <f t="shared" si="50"/>
        <v>95</v>
      </c>
      <c r="E248" s="119">
        <v>220.4</v>
      </c>
      <c r="F248" s="114">
        <f t="shared" si="28"/>
        <v>83.2</v>
      </c>
      <c r="G248" s="119">
        <v>52.9</v>
      </c>
      <c r="H248" s="114">
        <f t="shared" si="29"/>
        <v>24</v>
      </c>
      <c r="I248" s="119">
        <v>52.9</v>
      </c>
      <c r="J248" s="114">
        <f t="shared" si="51"/>
        <v>100</v>
      </c>
      <c r="K248" s="119">
        <v>52.9</v>
      </c>
      <c r="L248" s="114">
        <f t="shared" si="52"/>
        <v>100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x14ac:dyDescent="0.25">
      <c r="A249" s="128" t="s">
        <v>160</v>
      </c>
      <c r="B249" s="119">
        <f>B28+B146+B167+B168+B194+B221+B222</f>
        <v>122</v>
      </c>
      <c r="C249" s="119">
        <f>C28+C146+C167+C168+C194+C221+C222</f>
        <v>123</v>
      </c>
      <c r="D249" s="114">
        <f t="shared" si="50"/>
        <v>100.8</v>
      </c>
      <c r="E249" s="119">
        <v>102.5</v>
      </c>
      <c r="F249" s="114">
        <f t="shared" si="28"/>
        <v>83.3</v>
      </c>
      <c r="G249" s="119">
        <v>24.6</v>
      </c>
      <c r="H249" s="114">
        <f t="shared" si="29"/>
        <v>24</v>
      </c>
      <c r="I249" s="119">
        <v>24.6</v>
      </c>
      <c r="J249" s="114">
        <f t="shared" si="51"/>
        <v>100</v>
      </c>
      <c r="K249" s="119">
        <v>24.6</v>
      </c>
      <c r="L249" s="114">
        <f t="shared" si="52"/>
        <v>100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x14ac:dyDescent="0.25">
      <c r="A250" s="128" t="s">
        <v>162</v>
      </c>
      <c r="B250" s="119">
        <f>B20+B147+B169+B170+B195+B223+B224</f>
        <v>291</v>
      </c>
      <c r="C250" s="119">
        <f>C20+C147+C169+C170+C195+C223+C224</f>
        <v>264</v>
      </c>
      <c r="D250" s="114">
        <f t="shared" si="50"/>
        <v>90.7</v>
      </c>
      <c r="E250" s="119">
        <v>216.7</v>
      </c>
      <c r="F250" s="114">
        <f t="shared" si="28"/>
        <v>82.1</v>
      </c>
      <c r="G250" s="119">
        <v>52</v>
      </c>
      <c r="H250" s="114">
        <f t="shared" si="29"/>
        <v>24</v>
      </c>
      <c r="I250" s="119">
        <v>52</v>
      </c>
      <c r="J250" s="114">
        <f t="shared" si="51"/>
        <v>100</v>
      </c>
      <c r="K250" s="119">
        <v>52</v>
      </c>
      <c r="L250" s="114">
        <f t="shared" si="52"/>
        <v>100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x14ac:dyDescent="0.25">
      <c r="A251" s="128" t="s">
        <v>161</v>
      </c>
      <c r="B251" s="119">
        <f>B135+B148+B171+B196+B225+B226</f>
        <v>99</v>
      </c>
      <c r="C251" s="119">
        <f>C135+C148+C171+C196+C225+C226</f>
        <v>99</v>
      </c>
      <c r="D251" s="114">
        <f t="shared" si="50"/>
        <v>100</v>
      </c>
      <c r="E251" s="119">
        <v>80.8</v>
      </c>
      <c r="F251" s="114">
        <f t="shared" si="28"/>
        <v>81.599999999999994</v>
      </c>
      <c r="G251" s="119">
        <v>19.399999999999999</v>
      </c>
      <c r="H251" s="114">
        <f t="shared" si="29"/>
        <v>24</v>
      </c>
      <c r="I251" s="119">
        <v>19.399999999999999</v>
      </c>
      <c r="J251" s="114">
        <f t="shared" si="51"/>
        <v>100</v>
      </c>
      <c r="K251" s="119">
        <v>19.399999999999999</v>
      </c>
      <c r="L251" s="114">
        <f t="shared" si="52"/>
        <v>100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x14ac:dyDescent="0.25">
      <c r="A252" s="128" t="s">
        <v>163</v>
      </c>
      <c r="B252" s="119">
        <f>B21+B22+B136+B149+B172+B173+B197+B198+B227+B205+B206+B236+B237+B228</f>
        <v>420</v>
      </c>
      <c r="C252" s="119">
        <f>C21+C22+C136+C149+C172+C173+C205+C206+C197+C198+C227+C228+C236+C237</f>
        <v>414</v>
      </c>
      <c r="D252" s="114">
        <f t="shared" si="50"/>
        <v>98.6</v>
      </c>
      <c r="E252" s="119">
        <v>340</v>
      </c>
      <c r="F252" s="114">
        <f t="shared" si="28"/>
        <v>82.1</v>
      </c>
      <c r="G252" s="119">
        <v>81.599999999999994</v>
      </c>
      <c r="H252" s="114">
        <f t="shared" si="29"/>
        <v>24</v>
      </c>
      <c r="I252" s="119">
        <v>81.599999999999994</v>
      </c>
      <c r="J252" s="114">
        <f t="shared" si="51"/>
        <v>100</v>
      </c>
      <c r="K252" s="119">
        <v>81.599999999999994</v>
      </c>
      <c r="L252" s="114">
        <f t="shared" si="52"/>
        <v>100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x14ac:dyDescent="0.25">
      <c r="A253" s="128" t="s">
        <v>164</v>
      </c>
      <c r="B253" s="119">
        <f>B137+B150+B164+B174+B175+B191+B192+B200+B201+B218+B231</f>
        <v>133</v>
      </c>
      <c r="C253" s="119">
        <f>C150+C164+C174+C175+C191+C192+C200+C218+C231+C137+C201</f>
        <v>133</v>
      </c>
      <c r="D253" s="114">
        <f t="shared" si="50"/>
        <v>100</v>
      </c>
      <c r="E253" s="119">
        <v>110</v>
      </c>
      <c r="F253" s="114">
        <f t="shared" si="28"/>
        <v>82.7</v>
      </c>
      <c r="G253" s="119">
        <v>26.4</v>
      </c>
      <c r="H253" s="114">
        <f t="shared" si="29"/>
        <v>24</v>
      </c>
      <c r="I253" s="119">
        <v>26.4</v>
      </c>
      <c r="J253" s="114">
        <f t="shared" si="51"/>
        <v>100</v>
      </c>
      <c r="K253" s="119">
        <v>26.4</v>
      </c>
      <c r="L253" s="114">
        <f t="shared" si="52"/>
        <v>100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x14ac:dyDescent="0.25">
      <c r="A254" s="128" t="s">
        <v>165</v>
      </c>
      <c r="B254" s="119">
        <f>B23+B25+B151+B176+B177+B202+B203+B232+B233</f>
        <v>109</v>
      </c>
      <c r="C254" s="119">
        <f>C23+C25+C151+C176+C177+C202+C203+C232+C233</f>
        <v>104</v>
      </c>
      <c r="D254" s="114">
        <f t="shared" si="50"/>
        <v>95.4</v>
      </c>
      <c r="E254" s="119">
        <v>86.7</v>
      </c>
      <c r="F254" s="114">
        <f t="shared" si="28"/>
        <v>83.4</v>
      </c>
      <c r="G254" s="119">
        <v>20.8</v>
      </c>
      <c r="H254" s="114">
        <f t="shared" si="29"/>
        <v>24</v>
      </c>
      <c r="I254" s="119">
        <v>20.8</v>
      </c>
      <c r="J254" s="114">
        <f t="shared" si="51"/>
        <v>100</v>
      </c>
      <c r="K254" s="119">
        <v>20.8</v>
      </c>
      <c r="L254" s="114">
        <f t="shared" si="52"/>
        <v>100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x14ac:dyDescent="0.25">
      <c r="A255" s="128" t="s">
        <v>166</v>
      </c>
      <c r="B255" s="119">
        <f>B29+B152+B178+B179+B204+B234+B235</f>
        <v>119</v>
      </c>
      <c r="C255" s="119">
        <f>C29+C152+C178+C179+C204+C234+C235</f>
        <v>114</v>
      </c>
      <c r="D255" s="114">
        <f t="shared" si="50"/>
        <v>95.8</v>
      </c>
      <c r="E255" s="119">
        <v>95</v>
      </c>
      <c r="F255" s="114">
        <f t="shared" si="28"/>
        <v>83.3</v>
      </c>
      <c r="G255" s="119">
        <v>22.8</v>
      </c>
      <c r="H255" s="114">
        <f>ROUND(G255/E255*100,1)</f>
        <v>24</v>
      </c>
      <c r="I255" s="119">
        <v>22.8</v>
      </c>
      <c r="J255" s="114">
        <f t="shared" si="51"/>
        <v>100</v>
      </c>
      <c r="K255" s="119">
        <v>22.8</v>
      </c>
      <c r="L255" s="114">
        <f t="shared" si="52"/>
        <v>100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x14ac:dyDescent="0.25">
      <c r="A256" s="128" t="s">
        <v>167</v>
      </c>
      <c r="B256" s="119">
        <f>B26+B153+B180+B181+B207+B208+B238+B239</f>
        <v>78</v>
      </c>
      <c r="C256" s="119">
        <f>C26+C153+C180+C181+C207+C208+C234+C235</f>
        <v>74</v>
      </c>
      <c r="D256" s="114">
        <f t="shared" si="50"/>
        <v>94.9</v>
      </c>
      <c r="E256" s="119">
        <v>61.7</v>
      </c>
      <c r="F256" s="114">
        <f t="shared" si="28"/>
        <v>83.4</v>
      </c>
      <c r="G256" s="119">
        <v>14.8</v>
      </c>
      <c r="H256" s="114">
        <f t="shared" ref="H256" si="53">ROUND(G256/E256*100,1)</f>
        <v>24</v>
      </c>
      <c r="I256" s="119">
        <v>14.8</v>
      </c>
      <c r="J256" s="114">
        <f t="shared" si="51"/>
        <v>100</v>
      </c>
      <c r="K256" s="119">
        <v>14.8</v>
      </c>
      <c r="L256" s="114">
        <f t="shared" si="52"/>
        <v>100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</sheetData>
  <sheetProtection formatCells="0" formatColumns="0" formatRows="0" insertColumns="0" insertRows="0" insertHyperlinks="0" deleteRows="0" sort="0" autoFilter="0" pivotTables="0"/>
  <mergeCells count="8">
    <mergeCell ref="K6:L6"/>
    <mergeCell ref="A2:I2"/>
    <mergeCell ref="A3:I3"/>
    <mergeCell ref="I6:J6"/>
    <mergeCell ref="A6:A7"/>
    <mergeCell ref="C6:D6"/>
    <mergeCell ref="E6:F6"/>
    <mergeCell ref="G6:H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8" orientation="landscape" horizontalDpi="180" verticalDpi="180" r:id="rId1"/>
  <headerFoot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61"/>
  <sheetViews>
    <sheetView tabSelected="1"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251" sqref="J251"/>
    </sheetView>
  </sheetViews>
  <sheetFormatPr defaultRowHeight="14.4" x14ac:dyDescent="0.3"/>
  <cols>
    <col min="1" max="1" width="37.5546875" customWidth="1"/>
    <col min="2" max="2" width="10.88671875" customWidth="1"/>
    <col min="3" max="3" width="9.33203125" customWidth="1"/>
    <col min="4" max="4" width="6.33203125" customWidth="1"/>
    <col min="5" max="5" width="11" customWidth="1"/>
    <col min="6" max="6" width="8.109375" customWidth="1"/>
    <col min="7" max="7" width="9.88671875" customWidth="1"/>
    <col min="8" max="10" width="7.88671875" customWidth="1"/>
    <col min="11" max="11" width="10" customWidth="1"/>
    <col min="12" max="12" width="8.109375" customWidth="1"/>
    <col min="13" max="13" width="10.33203125" customWidth="1"/>
  </cols>
  <sheetData>
    <row r="1" spans="1:15" x14ac:dyDescent="0.3">
      <c r="G1" s="144" t="s">
        <v>12</v>
      </c>
      <c r="H1" s="144"/>
      <c r="I1" s="47"/>
      <c r="J1" s="47"/>
      <c r="K1" t="s">
        <v>171</v>
      </c>
    </row>
    <row r="2" spans="1:15" s="3" customFormat="1" ht="16.5" customHeight="1" x14ac:dyDescent="0.3">
      <c r="A2" s="137" t="s">
        <v>168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5" s="3" customFormat="1" ht="16.5" customHeight="1" x14ac:dyDescent="0.3">
      <c r="A3" s="137" t="s">
        <v>182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5" s="3" customFormat="1" ht="16.5" customHeight="1" x14ac:dyDescent="0.3">
      <c r="A4" s="55"/>
      <c r="B4" s="56" t="s">
        <v>60</v>
      </c>
      <c r="C4" s="55"/>
      <c r="D4" s="10"/>
      <c r="E4" s="10"/>
      <c r="F4" s="10"/>
      <c r="G4" s="10"/>
      <c r="H4" s="10"/>
      <c r="I4" s="10"/>
      <c r="J4" s="54"/>
      <c r="K4" s="53"/>
      <c r="L4" s="1"/>
      <c r="M4" s="1"/>
      <c r="N4" s="1"/>
      <c r="O4" s="1"/>
    </row>
    <row r="5" spans="1:15" s="3" customFormat="1" ht="14.25" customHeight="1" x14ac:dyDescent="0.3">
      <c r="A5" s="10"/>
      <c r="B5" s="34"/>
      <c r="C5" s="10"/>
      <c r="D5" s="10"/>
      <c r="E5" s="10"/>
      <c r="F5" s="10"/>
      <c r="G5" s="10"/>
      <c r="H5" s="10"/>
      <c r="I5" s="10"/>
      <c r="J5" s="10"/>
      <c r="K5" s="1"/>
      <c r="L5" s="1"/>
      <c r="M5" s="1"/>
      <c r="N5" s="1"/>
      <c r="O5" s="1"/>
    </row>
    <row r="6" spans="1:15" ht="34.5" customHeight="1" x14ac:dyDescent="0.3">
      <c r="A6" s="140" t="s">
        <v>7</v>
      </c>
      <c r="B6" s="9" t="s">
        <v>178</v>
      </c>
      <c r="C6" s="141" t="s">
        <v>183</v>
      </c>
      <c r="D6" s="142"/>
      <c r="E6" s="141" t="s">
        <v>180</v>
      </c>
      <c r="F6" s="142"/>
      <c r="G6" s="141" t="s">
        <v>175</v>
      </c>
      <c r="H6" s="142"/>
      <c r="I6" s="141" t="s">
        <v>184</v>
      </c>
      <c r="J6" s="145"/>
      <c r="K6" s="141" t="s">
        <v>181</v>
      </c>
      <c r="L6" s="142"/>
      <c r="M6" s="48"/>
    </row>
    <row r="7" spans="1:15" ht="42.75" customHeight="1" x14ac:dyDescent="0.3">
      <c r="A7" s="140"/>
      <c r="B7" s="9" t="s">
        <v>62</v>
      </c>
      <c r="C7" s="9" t="s">
        <v>62</v>
      </c>
      <c r="D7" s="9" t="s">
        <v>13</v>
      </c>
      <c r="E7" s="9" t="s">
        <v>62</v>
      </c>
      <c r="F7" s="9" t="s">
        <v>13</v>
      </c>
      <c r="G7" s="9" t="s">
        <v>62</v>
      </c>
      <c r="H7" s="9" t="s">
        <v>13</v>
      </c>
      <c r="I7" s="9" t="s">
        <v>62</v>
      </c>
      <c r="J7" s="9" t="s">
        <v>13</v>
      </c>
      <c r="K7" s="9" t="s">
        <v>62</v>
      </c>
      <c r="L7" s="9" t="s">
        <v>13</v>
      </c>
      <c r="M7" s="49"/>
    </row>
    <row r="8" spans="1:15" ht="20.25" customHeight="1" x14ac:dyDescent="0.3">
      <c r="A8" s="80" t="s">
        <v>54</v>
      </c>
      <c r="B8" s="81">
        <f>ROUND(('фонд начисленной заработной пла'!B8/'среднесписочная численность'!B8/12)*1000,1)</f>
        <v>33667</v>
      </c>
      <c r="C8" s="81">
        <f>ROUND(('фонд начисленной заработной пла'!C8/'среднесписочная численность'!C8/12)*1000,1)</f>
        <v>37723.300000000003</v>
      </c>
      <c r="D8" s="81">
        <f>ROUND(C8/B8*100,1)</f>
        <v>112</v>
      </c>
      <c r="E8" s="81">
        <f>ROUND(('фонд начисленной заработной пла'!E8/'среднесписочная численность'!E8/12)*1000,1)</f>
        <v>41374.699999999997</v>
      </c>
      <c r="F8" s="81">
        <f t="shared" ref="F8:L8" si="0">ROUND(E8/C8*100,1)</f>
        <v>109.7</v>
      </c>
      <c r="G8" s="81">
        <f>ROUND(('фонд начисленной заработной пла'!G8/'среднесписочная численность'!G8/12)*1000,1)</f>
        <v>43688.6</v>
      </c>
      <c r="H8" s="81">
        <f t="shared" si="0"/>
        <v>105.6</v>
      </c>
      <c r="I8" s="81">
        <f>ROUND(('фонд начисленной заработной пла'!I8/'среднесписочная численность'!I8/12)*1000,1)</f>
        <v>46526.9</v>
      </c>
      <c r="J8" s="81">
        <f t="shared" si="0"/>
        <v>106.5</v>
      </c>
      <c r="K8" s="81">
        <f>ROUND(('фонд начисленной заработной пла'!K8/'среднесписочная численность'!I8/12)*1000,1)</f>
        <v>49753.2</v>
      </c>
      <c r="L8" s="81">
        <f t="shared" si="0"/>
        <v>106.9</v>
      </c>
      <c r="M8" s="25"/>
    </row>
    <row r="9" spans="1:15" ht="15" hidden="1" customHeight="1" x14ac:dyDescent="0.3">
      <c r="A9" s="82" t="s">
        <v>16</v>
      </c>
      <c r="B9" s="83">
        <f>B8-B10</f>
        <v>0</v>
      </c>
      <c r="C9" s="84">
        <f t="shared" ref="C9:L9" si="1">C8-C10</f>
        <v>0</v>
      </c>
      <c r="D9" s="84">
        <f t="shared" si="1"/>
        <v>0</v>
      </c>
      <c r="E9" s="85">
        <f t="shared" si="1"/>
        <v>-1.4000000000014552</v>
      </c>
      <c r="F9" s="85">
        <f t="shared" si="1"/>
        <v>0</v>
      </c>
      <c r="G9" s="85">
        <f t="shared" si="1"/>
        <v>0</v>
      </c>
      <c r="H9" s="85">
        <f t="shared" si="1"/>
        <v>0</v>
      </c>
      <c r="I9" s="85">
        <f t="shared" si="1"/>
        <v>0</v>
      </c>
      <c r="J9" s="85">
        <f t="shared" ref="J9" si="2">J8-J10</f>
        <v>0</v>
      </c>
      <c r="K9" s="85">
        <f t="shared" si="1"/>
        <v>0</v>
      </c>
      <c r="L9" s="85">
        <f t="shared" si="1"/>
        <v>0</v>
      </c>
      <c r="M9" s="13"/>
    </row>
    <row r="10" spans="1:15" ht="13.5" hidden="1" customHeight="1" x14ac:dyDescent="0.3">
      <c r="A10" s="82" t="s">
        <v>17</v>
      </c>
      <c r="B10" s="84">
        <f>ROUND(('фонд начисленной заработной пла'!B10/'среднесписочная численность'!B10/12)*1000,1)</f>
        <v>33667</v>
      </c>
      <c r="C10" s="84">
        <f>ROUND(('фонд начисленной заработной пла'!C10/'среднесписочная численность'!C10/12)*1000,1)</f>
        <v>37723.300000000003</v>
      </c>
      <c r="D10" s="83">
        <f>ROUND(C10/B10*100,1)</f>
        <v>112</v>
      </c>
      <c r="E10" s="85">
        <f>ROUND(('фонд начисленной заработной пла'!E10/'среднесписочная численность'!E10/12)*1000,1)</f>
        <v>41376.1</v>
      </c>
      <c r="F10" s="86">
        <f t="shared" ref="F10:L10" si="3">ROUND(E10/C10*100,1)</f>
        <v>109.7</v>
      </c>
      <c r="G10" s="85">
        <f>ROUND(('фонд начисленной заработной пла'!G10/'среднесписочная численность'!G10/12)*1000,1)</f>
        <v>43688.6</v>
      </c>
      <c r="H10" s="86">
        <f t="shared" si="3"/>
        <v>105.6</v>
      </c>
      <c r="I10" s="85">
        <f>ROUND(('фонд начисленной заработной пла'!I10/'среднесписочная численность'!I10/12)*1000,1)</f>
        <v>46526.9</v>
      </c>
      <c r="J10" s="86">
        <f t="shared" si="3"/>
        <v>106.5</v>
      </c>
      <c r="K10" s="85">
        <f>ROUND(('фонд начисленной заработной пла'!K10/'среднесписочная численность'!I10/12)*1000,1)</f>
        <v>49753.2</v>
      </c>
      <c r="L10" s="86">
        <f t="shared" si="3"/>
        <v>106.9</v>
      </c>
      <c r="M10" s="43"/>
    </row>
    <row r="11" spans="1:15" ht="14.25" hidden="1" customHeight="1" x14ac:dyDescent="0.3">
      <c r="A11" s="82" t="s">
        <v>18</v>
      </c>
      <c r="B11" s="83">
        <f>B8-B12</f>
        <v>0</v>
      </c>
      <c r="C11" s="84">
        <f t="shared" ref="C11:L11" si="4">C8-C12</f>
        <v>0</v>
      </c>
      <c r="D11" s="84">
        <f t="shared" si="4"/>
        <v>0</v>
      </c>
      <c r="E11" s="85">
        <f t="shared" si="4"/>
        <v>0</v>
      </c>
      <c r="F11" s="85">
        <f t="shared" si="4"/>
        <v>0</v>
      </c>
      <c r="G11" s="85">
        <f>G8-G12</f>
        <v>0</v>
      </c>
      <c r="H11" s="85">
        <f t="shared" si="4"/>
        <v>0</v>
      </c>
      <c r="I11" s="85">
        <f t="shared" ref="I11:J11" si="5">I8-I12</f>
        <v>0</v>
      </c>
      <c r="J11" s="85">
        <f t="shared" si="5"/>
        <v>0</v>
      </c>
      <c r="K11" s="85">
        <f t="shared" si="4"/>
        <v>0</v>
      </c>
      <c r="L11" s="85">
        <f t="shared" si="4"/>
        <v>0</v>
      </c>
      <c r="M11" s="13"/>
    </row>
    <row r="12" spans="1:15" ht="12.75" hidden="1" customHeight="1" x14ac:dyDescent="0.3">
      <c r="A12" s="82" t="s">
        <v>17</v>
      </c>
      <c r="B12" s="84">
        <f>ROUND(('фонд начисленной заработной пла'!B12/'среднесписочная численность'!B12/12)*1000,1)</f>
        <v>33667</v>
      </c>
      <c r="C12" s="84">
        <f>ROUND(('фонд начисленной заработной пла'!C12/'среднесписочная численность'!C12/12)*1000,1)</f>
        <v>37723.300000000003</v>
      </c>
      <c r="D12" s="83">
        <f>ROUND(C12/B12*100,1)</f>
        <v>112</v>
      </c>
      <c r="E12" s="85">
        <f>ROUND(('фонд начисленной заработной пла'!E12/'среднесписочная численность'!E12/12)*1000,1)</f>
        <v>41374.699999999997</v>
      </c>
      <c r="F12" s="86">
        <f t="shared" ref="F12:L12" si="6">ROUND(E12/C12*100,1)</f>
        <v>109.7</v>
      </c>
      <c r="G12" s="85">
        <f>ROUND(('фонд начисленной заработной пла'!G12/'среднесписочная численность'!G12/12)*1000,1)</f>
        <v>43688.6</v>
      </c>
      <c r="H12" s="86">
        <f t="shared" si="6"/>
        <v>105.6</v>
      </c>
      <c r="I12" s="85">
        <f>ROUND(('фонд начисленной заработной пла'!I12/'среднесписочная численность'!I12/12)*1000,1)</f>
        <v>46526.9</v>
      </c>
      <c r="J12" s="86">
        <f t="shared" si="6"/>
        <v>106.5</v>
      </c>
      <c r="K12" s="85">
        <f>ROUND(('фонд начисленной заработной пла'!K12/'среднесписочная численность'!I12/12)*1000,1)</f>
        <v>49753.2</v>
      </c>
      <c r="L12" s="86">
        <f t="shared" si="6"/>
        <v>106.9</v>
      </c>
      <c r="M12" s="43"/>
    </row>
    <row r="13" spans="1:15" ht="15.75" hidden="1" customHeight="1" x14ac:dyDescent="0.3">
      <c r="A13" s="82" t="s">
        <v>19</v>
      </c>
      <c r="B13" s="83">
        <f t="shared" ref="B13:L13" si="7">B154-B14</f>
        <v>0</v>
      </c>
      <c r="C13" s="84">
        <f t="shared" si="7"/>
        <v>0</v>
      </c>
      <c r="D13" s="84">
        <f t="shared" si="7"/>
        <v>0</v>
      </c>
      <c r="E13" s="85">
        <f t="shared" si="7"/>
        <v>0</v>
      </c>
      <c r="F13" s="85">
        <f t="shared" si="7"/>
        <v>0</v>
      </c>
      <c r="G13" s="85">
        <f t="shared" si="7"/>
        <v>0</v>
      </c>
      <c r="H13" s="85">
        <f t="shared" si="7"/>
        <v>0</v>
      </c>
      <c r="I13" s="85">
        <f t="shared" ref="I13:J13" si="8">I154-I14</f>
        <v>0</v>
      </c>
      <c r="J13" s="85">
        <f t="shared" si="8"/>
        <v>0</v>
      </c>
      <c r="K13" s="85">
        <f t="shared" si="7"/>
        <v>0</v>
      </c>
      <c r="L13" s="85">
        <f t="shared" si="7"/>
        <v>0</v>
      </c>
      <c r="M13" s="13"/>
    </row>
    <row r="14" spans="1:15" ht="15" hidden="1" customHeight="1" x14ac:dyDescent="0.3">
      <c r="A14" s="82" t="s">
        <v>17</v>
      </c>
      <c r="B14" s="84">
        <f>ROUND(('фонд начисленной заработной пла'!B14/'среднесписочная численность'!B14/12)*1000,1)</f>
        <v>28905.1</v>
      </c>
      <c r="C14" s="84">
        <f>ROUND(('фонд начисленной заработной пла'!C14/'среднесписочная численность'!C14/12)*1000,1)</f>
        <v>32603.7</v>
      </c>
      <c r="D14" s="84">
        <f>ROUND(C14/B14*100,1)</f>
        <v>112.8</v>
      </c>
      <c r="E14" s="85">
        <f>ROUND(('фонд начисленной заработной пла'!E14/'среднесписочная численность'!E14/12)*1000,1)</f>
        <v>36510.5</v>
      </c>
      <c r="F14" s="85">
        <f t="shared" ref="F14:L14" si="9">ROUND(E14/C14*100,1)</f>
        <v>112</v>
      </c>
      <c r="G14" s="85">
        <f>ROUND(('фонд начисленной заработной пла'!G14/'среднесписочная численность'!G14/12)*1000,1)</f>
        <v>38061.4</v>
      </c>
      <c r="H14" s="85">
        <f t="shared" si="9"/>
        <v>104.2</v>
      </c>
      <c r="I14" s="85">
        <f>ROUND(('фонд начисленной заработной пла'!I14/'среднесписочная численность'!I14/12)*1000,1)</f>
        <v>40803.5</v>
      </c>
      <c r="J14" s="85">
        <f t="shared" si="9"/>
        <v>107.2</v>
      </c>
      <c r="K14" s="85">
        <f>ROUND(('фонд начисленной заработной пла'!K14/'среднесписочная численность'!I14/12)*1000,1)</f>
        <v>43913.2</v>
      </c>
      <c r="L14" s="85">
        <f t="shared" si="9"/>
        <v>107.6</v>
      </c>
      <c r="M14" s="13"/>
    </row>
    <row r="15" spans="1:15" ht="27" hidden="1" customHeight="1" x14ac:dyDescent="0.3">
      <c r="A15" s="87" t="s">
        <v>56</v>
      </c>
      <c r="B15" s="88"/>
      <c r="C15" s="88"/>
      <c r="D15" s="88"/>
      <c r="E15" s="89"/>
      <c r="F15" s="89"/>
      <c r="G15" s="89"/>
      <c r="H15" s="89"/>
      <c r="I15" s="89"/>
      <c r="J15" s="89"/>
      <c r="K15" s="89"/>
      <c r="L15" s="89"/>
      <c r="M15" s="7"/>
    </row>
    <row r="16" spans="1:15" ht="27" hidden="1" customHeight="1" x14ac:dyDescent="0.3">
      <c r="A16" s="90" t="s">
        <v>15</v>
      </c>
      <c r="B16" s="91">
        <f>ROUND(('фонд начисленной заработной пла'!B16/'среднесписочная численность'!B16/12)*1000,1)</f>
        <v>36026</v>
      </c>
      <c r="C16" s="91">
        <f>ROUND(('фонд начисленной заработной пла'!C16/'среднесписочная численность'!C16/12)*1000,1)</f>
        <v>44099.199999999997</v>
      </c>
      <c r="D16" s="92">
        <f t="shared" ref="D16:D35" si="10">ROUND(C16/B16*100,1)</f>
        <v>122.4</v>
      </c>
      <c r="E16" s="91">
        <f>ROUND(('фонд начисленной заработной пла'!E16/'среднесписочная численность'!E16/12)*1000,1)</f>
        <v>47046.8</v>
      </c>
      <c r="F16" s="92">
        <f t="shared" ref="F16:F30" si="11">ROUND(E16/C16*100,1)</f>
        <v>106.7</v>
      </c>
      <c r="G16" s="91">
        <f>ROUND(('фонд начисленной заработной пла'!G16/'среднесписочная численность'!G16/12)*1000,1)</f>
        <v>49770</v>
      </c>
      <c r="H16" s="92">
        <f t="shared" ref="H16:L31" si="12">ROUND(G16/E16*100,1)</f>
        <v>105.8</v>
      </c>
      <c r="I16" s="91">
        <f>ROUND(('фонд начисленной заработной пла'!I16/'среднесписочная численность'!I16/12)*1000,1)</f>
        <v>52597.2</v>
      </c>
      <c r="J16" s="92">
        <f t="shared" ref="J16" si="13">ROUND(I16/G16*100,1)</f>
        <v>105.7</v>
      </c>
      <c r="K16" s="91">
        <f>ROUND(('фонд начисленной заработной пла'!K16/'среднесписочная численность'!K16/12)*1000,1)</f>
        <v>55847.4</v>
      </c>
      <c r="L16" s="92">
        <f t="shared" si="12"/>
        <v>106.2</v>
      </c>
      <c r="M16" s="23"/>
    </row>
    <row r="17" spans="1:13" ht="0.75" hidden="1" customHeight="1" x14ac:dyDescent="0.3">
      <c r="A17" s="93"/>
      <c r="B17" s="94"/>
      <c r="C17" s="94"/>
      <c r="D17" s="85"/>
      <c r="E17" s="94"/>
      <c r="F17" s="85"/>
      <c r="G17" s="94"/>
      <c r="H17" s="85"/>
      <c r="I17" s="94"/>
      <c r="J17" s="85"/>
      <c r="K17" s="94"/>
      <c r="L17" s="85"/>
      <c r="M17" s="13"/>
    </row>
    <row r="18" spans="1:13" ht="18" hidden="1" customHeight="1" x14ac:dyDescent="0.3">
      <c r="A18" s="93" t="s">
        <v>63</v>
      </c>
      <c r="B18" s="94">
        <f>ROUND(('фонд начисленной заработной пла'!B18/'среднесписочная численность'!B18/12)*1000,1)</f>
        <v>30243.1</v>
      </c>
      <c r="C18" s="94">
        <f>ROUND(('фонд начисленной заработной пла'!C18/'среднесписочная численность'!C18/12)*1000,1)</f>
        <v>41511.9</v>
      </c>
      <c r="D18" s="85">
        <f t="shared" si="10"/>
        <v>137.30000000000001</v>
      </c>
      <c r="E18" s="94">
        <f>ROUND(('фонд начисленной заработной пла'!E18/'среднесписочная численность'!E18/12)*1000,1)</f>
        <v>41527.800000000003</v>
      </c>
      <c r="F18" s="85">
        <f t="shared" si="11"/>
        <v>100</v>
      </c>
      <c r="G18" s="94" t="e">
        <f>ROUND(('фонд начисленной заработной пла'!G18/'среднесписочная численность'!G18/12)*1000,1)</f>
        <v>#DIV/0!</v>
      </c>
      <c r="H18" s="85" t="e">
        <f t="shared" si="12"/>
        <v>#DIV/0!</v>
      </c>
      <c r="I18" s="94" t="e">
        <f>ROUND(('фонд начисленной заработной пла'!I18/'среднесписочная численность'!I18/12)*1000,1)</f>
        <v>#DIV/0!</v>
      </c>
      <c r="J18" s="85" t="e">
        <f t="shared" si="12"/>
        <v>#DIV/0!</v>
      </c>
      <c r="K18" s="94" t="e">
        <f>ROUND(('фонд начисленной заработной пла'!K18/'среднесписочная численность'!I18/12)*1000,1)</f>
        <v>#DIV/0!</v>
      </c>
      <c r="L18" s="85" t="e">
        <f t="shared" si="12"/>
        <v>#DIV/0!</v>
      </c>
      <c r="M18" s="13"/>
    </row>
    <row r="19" spans="1:13" ht="0.75" hidden="1" customHeight="1" x14ac:dyDescent="0.3">
      <c r="A19" s="93"/>
      <c r="B19" s="94"/>
      <c r="C19" s="94"/>
      <c r="D19" s="85"/>
      <c r="E19" s="94"/>
      <c r="F19" s="85"/>
      <c r="G19" s="94"/>
      <c r="H19" s="85"/>
      <c r="I19" s="94"/>
      <c r="J19" s="85"/>
      <c r="K19" s="94"/>
      <c r="L19" s="85"/>
      <c r="M19" s="13"/>
    </row>
    <row r="20" spans="1:13" ht="18" hidden="1" customHeight="1" x14ac:dyDescent="0.3">
      <c r="A20" s="93" t="s">
        <v>64</v>
      </c>
      <c r="B20" s="94">
        <f>ROUND(('фонд начисленной заработной пла'!B20/'среднесписочная численность'!B20/12)*1000,1)</f>
        <v>34200.5</v>
      </c>
      <c r="C20" s="94">
        <f>ROUND(('фонд начисленной заработной пла'!C20/'среднесписочная численность'!C20/12)*1000,1)</f>
        <v>38045.300000000003</v>
      </c>
      <c r="D20" s="85">
        <f t="shared" si="10"/>
        <v>111.2</v>
      </c>
      <c r="E20" s="94">
        <f>ROUND(('фонд начисленной заработной пла'!E20/'среднесписочная численность'!E20/12)*1000,1)</f>
        <v>41079.800000000003</v>
      </c>
      <c r="F20" s="85">
        <f t="shared" si="11"/>
        <v>108</v>
      </c>
      <c r="G20" s="94">
        <f>ROUND(('фонд начисленной заработной пла'!G20/'среднесписочная численность'!G20/12)*1000,1)</f>
        <v>44014.1</v>
      </c>
      <c r="H20" s="85">
        <f t="shared" si="12"/>
        <v>107.1</v>
      </c>
      <c r="I20" s="94">
        <f>ROUND(('фонд начисленной заработной пла'!I20/'среднесписочная численность'!I20/12)*1000,1)</f>
        <v>46557.1</v>
      </c>
      <c r="J20" s="85">
        <f t="shared" si="12"/>
        <v>105.8</v>
      </c>
      <c r="K20" s="94">
        <f>ROUND(('фонд начисленной заработной пла'!K20/'среднесписочная численность'!I20/12)*1000,1)</f>
        <v>49687</v>
      </c>
      <c r="L20" s="85">
        <f t="shared" si="12"/>
        <v>106.7</v>
      </c>
      <c r="M20" s="50"/>
    </row>
    <row r="21" spans="1:13" ht="18" hidden="1" customHeight="1" x14ac:dyDescent="0.3">
      <c r="A21" s="93" t="s">
        <v>65</v>
      </c>
      <c r="B21" s="94">
        <f>ROUND(('фонд начисленной заработной пла'!B21/'среднесписочная численность'!B21/12)*1000,1)</f>
        <v>37109.199999999997</v>
      </c>
      <c r="C21" s="94">
        <f>ROUND(('фонд начисленной заработной пла'!C21/'среднесписочная численность'!C21/12)*1000,1)</f>
        <v>41906.800000000003</v>
      </c>
      <c r="D21" s="85">
        <f t="shared" si="10"/>
        <v>112.9</v>
      </c>
      <c r="E21" s="94">
        <f>ROUND(('фонд начисленной заработной пла'!E21/'среднесписочная численность'!E21/12)*1000,1)</f>
        <v>45382.2</v>
      </c>
      <c r="F21" s="85">
        <f t="shared" si="11"/>
        <v>108.3</v>
      </c>
      <c r="G21" s="94">
        <f>ROUND(('фонд начисленной заработной пла'!G21/'среднесписочная численность'!G21/12)*1000,1)</f>
        <v>45913</v>
      </c>
      <c r="H21" s="85">
        <f t="shared" si="12"/>
        <v>101.2</v>
      </c>
      <c r="I21" s="94">
        <f>ROUND(('фонд начисленной заработной пла'!I21/'среднесписочная численность'!I21/12)*1000,1)</f>
        <v>46603</v>
      </c>
      <c r="J21" s="85">
        <f t="shared" si="12"/>
        <v>101.5</v>
      </c>
      <c r="K21" s="94">
        <f>ROUND(('фонд начисленной заработной пла'!K21/'среднесписочная численность'!I21/12)*1000,1)</f>
        <v>47505.3</v>
      </c>
      <c r="L21" s="85">
        <f t="shared" si="12"/>
        <v>101.9</v>
      </c>
      <c r="M21" s="13"/>
    </row>
    <row r="22" spans="1:13" ht="15.75" hidden="1" customHeight="1" x14ac:dyDescent="0.3">
      <c r="A22" s="93" t="s">
        <v>66</v>
      </c>
      <c r="B22" s="94">
        <f>ROUND(('фонд начисленной заработной пла'!B22/'среднесписочная численность'!B22/12)*1000,1)</f>
        <v>46153.2</v>
      </c>
      <c r="C22" s="94">
        <f>ROUND(('фонд начисленной заработной пла'!C22/'среднесписочная численность'!C22/12)*1000,1)</f>
        <v>49770.3</v>
      </c>
      <c r="D22" s="85">
        <f t="shared" si="10"/>
        <v>107.8</v>
      </c>
      <c r="E22" s="94">
        <f>ROUND(('фонд начисленной заработной пла'!E22/'среднесписочная численность'!E22/12)*1000,1)</f>
        <v>52493.4</v>
      </c>
      <c r="F22" s="85">
        <f t="shared" si="11"/>
        <v>105.5</v>
      </c>
      <c r="G22" s="94">
        <f>ROUND(('фонд начисленной заработной пла'!G22/'среднесписочная численность'!G22/12)*1000,1)</f>
        <v>55118.1</v>
      </c>
      <c r="H22" s="85">
        <f t="shared" si="12"/>
        <v>105</v>
      </c>
      <c r="I22" s="94">
        <f>ROUND(('фонд начисленной заработной пла'!I22/'среднесписочная численность'!I22/12)*1000,1)</f>
        <v>57086.6</v>
      </c>
      <c r="J22" s="85">
        <f t="shared" si="12"/>
        <v>103.6</v>
      </c>
      <c r="K22" s="94">
        <f>ROUND(('фонд начисленной заработной пла'!K22/'среднесписочная численность'!I22/12)*1000,1)</f>
        <v>59711.3</v>
      </c>
      <c r="L22" s="85">
        <f t="shared" si="12"/>
        <v>104.6</v>
      </c>
      <c r="M22" s="13"/>
    </row>
    <row r="23" spans="1:13" ht="15.75" hidden="1" customHeight="1" x14ac:dyDescent="0.3">
      <c r="A23" s="93" t="s">
        <v>67</v>
      </c>
      <c r="B23" s="94">
        <f>ROUND(('фонд начисленной заработной пла'!B23/'среднесписочная численность'!B23/12)*1000,1)</f>
        <v>60477.4</v>
      </c>
      <c r="C23" s="94">
        <f>ROUND(('фонд начисленной заработной пла'!C23/'среднесписочная численность'!C23/12)*1000,1)</f>
        <v>66936</v>
      </c>
      <c r="D23" s="85">
        <f t="shared" si="10"/>
        <v>110.7</v>
      </c>
      <c r="E23" s="94">
        <f>ROUND(('фонд начисленной заработной пла'!E23/'среднесписочная численность'!E23/12)*1000,1)</f>
        <v>71705.399999999994</v>
      </c>
      <c r="F23" s="85">
        <f t="shared" si="11"/>
        <v>107.1</v>
      </c>
      <c r="G23" s="94">
        <f>ROUND(('фонд начисленной заработной пла'!G23/'среднесписочная численность'!G23/12)*1000,1)</f>
        <v>77131.8</v>
      </c>
      <c r="H23" s="85">
        <f t="shared" si="12"/>
        <v>107.6</v>
      </c>
      <c r="I23" s="94">
        <f>ROUND(('фонд начисленной заработной пла'!I23/'среднесписочная численность'!I23/12)*1000,1)</f>
        <v>83139.5</v>
      </c>
      <c r="J23" s="85">
        <f t="shared" si="12"/>
        <v>107.8</v>
      </c>
      <c r="K23" s="94">
        <f>ROUND(('фонд начисленной заработной пла'!K23/'среднесписочная численность'!I23/12)*1000,1)</f>
        <v>90116.3</v>
      </c>
      <c r="L23" s="85">
        <f t="shared" si="12"/>
        <v>108.4</v>
      </c>
      <c r="M23" s="13"/>
    </row>
    <row r="24" spans="1:13" ht="15" hidden="1" customHeight="1" x14ac:dyDescent="0.3">
      <c r="A24" s="93" t="s">
        <v>68</v>
      </c>
      <c r="B24" s="94">
        <f>ROUND(('фонд начисленной заработной пла'!B24/'среднесписочная численность'!B24/12)*1000,1)</f>
        <v>30151.4</v>
      </c>
      <c r="C24" s="94">
        <f>ROUND(('фонд начисленной заработной пла'!C24/'среднесписочная численность'!C24/12)*1000,1)</f>
        <v>40142.199999999997</v>
      </c>
      <c r="D24" s="85">
        <f t="shared" si="10"/>
        <v>133.1</v>
      </c>
      <c r="E24" s="94">
        <f>ROUND(('фонд начисленной заработной пла'!E24/'среднесписочная численность'!E24/12)*1000,1)</f>
        <v>42140.2</v>
      </c>
      <c r="F24" s="85">
        <f t="shared" si="11"/>
        <v>105</v>
      </c>
      <c r="G24" s="94">
        <f>ROUND(('фонд начисленной заработной пла'!G24/'среднесписочная численность'!G24/12)*1000,1)</f>
        <v>44602.3</v>
      </c>
      <c r="H24" s="85">
        <f t="shared" si="12"/>
        <v>105.8</v>
      </c>
      <c r="I24" s="94">
        <f>ROUND(('фонд начисленной заработной пла'!I24/'среднесписочная численность'!I24/12)*1000,1)</f>
        <v>47632.6</v>
      </c>
      <c r="J24" s="85">
        <f t="shared" si="12"/>
        <v>106.8</v>
      </c>
      <c r="K24" s="94">
        <f>ROUND(('фонд начисленной заработной пла'!K24/'среднесписочная численность'!I24/12)*1000,1)</f>
        <v>51136.4</v>
      </c>
      <c r="L24" s="85">
        <f t="shared" si="12"/>
        <v>107.4</v>
      </c>
      <c r="M24" s="13"/>
    </row>
    <row r="25" spans="1:13" ht="15.75" hidden="1" customHeight="1" x14ac:dyDescent="0.3">
      <c r="A25" s="93" t="s">
        <v>69</v>
      </c>
      <c r="B25" s="95" t="e">
        <f>ROUND(('фонд начисленной заработной пла'!B25/'среднесписочная численность'!B25/12)*1000,1)</f>
        <v>#DIV/0!</v>
      </c>
      <c r="C25" s="94" t="e">
        <f>ROUND(('фонд начисленной заработной пла'!C25/'среднесписочная численность'!C25/12)*1000,1)</f>
        <v>#DIV/0!</v>
      </c>
      <c r="D25" s="85" t="e">
        <f t="shared" si="10"/>
        <v>#DIV/0!</v>
      </c>
      <c r="E25" s="94" t="e">
        <f>ROUND(('фонд начисленной заработной пла'!E25/'среднесписочная численность'!E25/12)*1000,1)</f>
        <v>#DIV/0!</v>
      </c>
      <c r="F25" s="85" t="e">
        <f t="shared" si="11"/>
        <v>#DIV/0!</v>
      </c>
      <c r="G25" s="94" t="e">
        <f>ROUND(('фонд начисленной заработной пла'!G25/'среднесписочная численность'!G25/12)*1000,1)</f>
        <v>#DIV/0!</v>
      </c>
      <c r="H25" s="85" t="e">
        <f t="shared" si="12"/>
        <v>#DIV/0!</v>
      </c>
      <c r="I25" s="94" t="e">
        <f>ROUND(('фонд начисленной заработной пла'!I25/'среднесписочная численность'!I25/12)*1000,1)</f>
        <v>#DIV/0!</v>
      </c>
      <c r="J25" s="85" t="e">
        <f t="shared" si="12"/>
        <v>#DIV/0!</v>
      </c>
      <c r="K25" s="94" t="e">
        <f>ROUND(('фонд начисленной заработной пла'!K25/'среднесписочная численность'!I25/12)*1000,1)</f>
        <v>#DIV/0!</v>
      </c>
      <c r="L25" s="85" t="e">
        <f t="shared" si="12"/>
        <v>#DIV/0!</v>
      </c>
      <c r="M25" s="13"/>
    </row>
    <row r="26" spans="1:13" ht="15.75" hidden="1" customHeight="1" x14ac:dyDescent="0.3">
      <c r="A26" s="93" t="s">
        <v>70</v>
      </c>
      <c r="B26" s="94">
        <f>ROUND(('фонд начисленной заработной пла'!B26/'среднесписочная численность'!B26/12)*1000,1)</f>
        <v>29605.9</v>
      </c>
      <c r="C26" s="94">
        <f>ROUND(('фонд начисленной заработной пла'!C26/'среднесписочная численность'!C26/12)*1000,1)</f>
        <v>34631.9</v>
      </c>
      <c r="D26" s="85">
        <f t="shared" si="10"/>
        <v>117</v>
      </c>
      <c r="E26" s="94">
        <f>ROUND(('фонд начисленной заработной пла'!E26/'среднесписочная численность'!E26/12)*1000,1)</f>
        <v>36594.199999999997</v>
      </c>
      <c r="F26" s="85">
        <f t="shared" si="11"/>
        <v>105.7</v>
      </c>
      <c r="G26" s="94">
        <f>ROUND(('фонд начисленной заработной пла'!G26/'среднесписочная численность'!G26/12)*1000,1)</f>
        <v>39130.400000000001</v>
      </c>
      <c r="H26" s="85">
        <f t="shared" si="12"/>
        <v>106.9</v>
      </c>
      <c r="I26" s="94">
        <f>ROUND(('фонд начисленной заработной пла'!I26/'среднесписочная численность'!I26/12)*1000,1)</f>
        <v>42029</v>
      </c>
      <c r="J26" s="85">
        <f t="shared" si="12"/>
        <v>107.4</v>
      </c>
      <c r="K26" s="94">
        <f>ROUND(('фонд начисленной заработной пла'!K26/'среднесписочная численность'!I26/12)*1000,1)</f>
        <v>45289.9</v>
      </c>
      <c r="L26" s="85">
        <f t="shared" si="12"/>
        <v>107.8</v>
      </c>
      <c r="M26" s="13"/>
    </row>
    <row r="27" spans="1:13" ht="15.75" hidden="1" customHeight="1" x14ac:dyDescent="0.3">
      <c r="A27" s="93" t="s">
        <v>74</v>
      </c>
      <c r="B27" s="94">
        <f>ROUND(('фонд начисленной заработной пла'!B27/'среднесписочная численность'!B27/12)*1000,1)</f>
        <v>39303.1</v>
      </c>
      <c r="C27" s="94">
        <f>ROUND(('фонд начисленной заработной пла'!C27/'среднесписочная численность'!C27/12)*1000,1)</f>
        <v>49149.5</v>
      </c>
      <c r="D27" s="85">
        <f t="shared" si="10"/>
        <v>125.1</v>
      </c>
      <c r="E27" s="94">
        <f>ROUND(('фонд начисленной заработной пла'!E27/'среднесписочная численность'!E27/12)*1000,1)</f>
        <v>52238.8</v>
      </c>
      <c r="F27" s="85">
        <f t="shared" si="11"/>
        <v>106.3</v>
      </c>
      <c r="G27" s="94">
        <f>ROUND(('фонд начисленной заработной пла'!G27/'среднесписочная численность'!G27/12)*1000,1)</f>
        <v>55597</v>
      </c>
      <c r="H27" s="85">
        <f t="shared" si="12"/>
        <v>106.4</v>
      </c>
      <c r="I27" s="94">
        <f>ROUND(('фонд начисленной заработной пла'!I27/'среднесписочная численность'!I27/12)*1000,1)</f>
        <v>59452.7</v>
      </c>
      <c r="J27" s="85">
        <f t="shared" si="12"/>
        <v>106.9</v>
      </c>
      <c r="K27" s="94">
        <f>ROUND(('фонд начисленной заработной пла'!K27/'среднесписочная численность'!I27/12)*1000,1)</f>
        <v>63681.599999999999</v>
      </c>
      <c r="L27" s="85">
        <f t="shared" si="12"/>
        <v>107.1</v>
      </c>
      <c r="M27" s="13"/>
    </row>
    <row r="28" spans="1:13" ht="15.75" hidden="1" customHeight="1" x14ac:dyDescent="0.3">
      <c r="A28" s="93" t="s">
        <v>71</v>
      </c>
      <c r="B28" s="94">
        <f>ROUND(('фонд начисленной заработной пла'!B28/'среднесписочная численность'!B28/12)*1000,1)</f>
        <v>39623.199999999997</v>
      </c>
      <c r="C28" s="94">
        <f>ROUND(('фонд начисленной заработной пла'!C28/'среднесписочная численность'!C28/12)*1000,1)</f>
        <v>49404.9</v>
      </c>
      <c r="D28" s="85">
        <f t="shared" si="10"/>
        <v>124.7</v>
      </c>
      <c r="E28" s="94">
        <f>ROUND(('фонд начисленной заработной пла'!E28/'среднесписочная численность'!E28/12)*1000,1)</f>
        <v>52197.8</v>
      </c>
      <c r="F28" s="85">
        <f t="shared" si="11"/>
        <v>105.7</v>
      </c>
      <c r="G28" s="94">
        <f>ROUND(('фонд начисленной заработной пла'!G28/'среднесписочная численность'!G28/12)*1000,1)</f>
        <v>54945.1</v>
      </c>
      <c r="H28" s="85">
        <f t="shared" si="12"/>
        <v>105.3</v>
      </c>
      <c r="I28" s="94">
        <f>ROUND(('фонд начисленной заработной пла'!I28/'среднесписочная численность'!I28/12)*1000,1)</f>
        <v>58791.199999999997</v>
      </c>
      <c r="J28" s="85">
        <f t="shared" si="12"/>
        <v>107</v>
      </c>
      <c r="K28" s="94">
        <f>ROUND(('фонд начисленной заработной пла'!K28/'среднесписочная численность'!I28/12)*1000,1)</f>
        <v>63186.8</v>
      </c>
      <c r="L28" s="85">
        <f t="shared" si="12"/>
        <v>107.5</v>
      </c>
      <c r="M28" s="13"/>
    </row>
    <row r="29" spans="1:13" ht="15.75" hidden="1" customHeight="1" x14ac:dyDescent="0.3">
      <c r="A29" s="93" t="s">
        <v>72</v>
      </c>
      <c r="B29" s="94">
        <f>ROUND(('фонд начисленной заработной пла'!B29/'среднесписочная численность'!B29/12)*1000,1)</f>
        <v>40190.5</v>
      </c>
      <c r="C29" s="94">
        <f>ROUND(('фонд начисленной заработной пла'!C29/'среднесписочная численность'!C29/12)*1000,1)</f>
        <v>51381.8</v>
      </c>
      <c r="D29" s="85">
        <f t="shared" si="10"/>
        <v>127.8</v>
      </c>
      <c r="E29" s="94">
        <f>ROUND(('фонд начисленной заработной пла'!E29/'среднесписочная численность'!E29/12)*1000,1)</f>
        <v>54477.599999999999</v>
      </c>
      <c r="F29" s="85">
        <f t="shared" si="11"/>
        <v>106</v>
      </c>
      <c r="G29" s="94">
        <f>ROUND(('фонд начисленной заработной пла'!G29/'среднесписочная численность'!G29/12)*1000,1)</f>
        <v>58209</v>
      </c>
      <c r="H29" s="85">
        <f t="shared" si="12"/>
        <v>106.8</v>
      </c>
      <c r="I29" s="94">
        <f>ROUND(('фонд начисленной заработной пла'!I29/'среднесписочная численность'!I29/12)*1000,1)</f>
        <v>62189.1</v>
      </c>
      <c r="J29" s="85">
        <f t="shared" si="12"/>
        <v>106.8</v>
      </c>
      <c r="K29" s="94">
        <f>ROUND(('фонд начисленной заработной пла'!K29/'среднесписочная численность'!I29/12)*1000,1)</f>
        <v>66915.399999999994</v>
      </c>
      <c r="L29" s="85">
        <f t="shared" si="12"/>
        <v>107.6</v>
      </c>
      <c r="M29" s="13"/>
    </row>
    <row r="30" spans="1:13" ht="15.75" hidden="1" customHeight="1" x14ac:dyDescent="0.3">
      <c r="A30" s="93" t="s">
        <v>73</v>
      </c>
      <c r="B30" s="94">
        <f>ROUND(('фонд начисленной заработной пла'!B30/'среднесписочная численность'!B30/12)*1000,1)</f>
        <v>35783.699999999997</v>
      </c>
      <c r="C30" s="94">
        <f>ROUND(('фонд начисленной заработной пла'!C30/'среднесписочная численность'!C30/12)*1000,1)</f>
        <v>43843.9</v>
      </c>
      <c r="D30" s="85">
        <f t="shared" si="10"/>
        <v>122.5</v>
      </c>
      <c r="E30" s="94">
        <f>ROUND(('фонд начисленной заработной пла'!E30/'среднесписочная численность'!E30/12)*1000,1)</f>
        <v>46383.6</v>
      </c>
      <c r="F30" s="85">
        <f t="shared" si="11"/>
        <v>105.8</v>
      </c>
      <c r="G30" s="94">
        <f>ROUND(('фонд начисленной заработной пла'!G30/'среднесписочная численность'!G30/12)*1000,1)</f>
        <v>49528.3</v>
      </c>
      <c r="H30" s="85">
        <f t="shared" si="12"/>
        <v>106.8</v>
      </c>
      <c r="I30" s="94">
        <f>ROUND(('фонд начисленной заработной пла'!I30/'среднесписочная численность'!I30/12)*1000,1)</f>
        <v>52987.4</v>
      </c>
      <c r="J30" s="85">
        <f t="shared" si="12"/>
        <v>107</v>
      </c>
      <c r="K30" s="94">
        <f>ROUND(('фонд начисленной заработной пла'!K30/'среднесписочная численность'!I30/12)*1000,1)</f>
        <v>56761</v>
      </c>
      <c r="L30" s="85">
        <f t="shared" si="12"/>
        <v>107.1</v>
      </c>
      <c r="M30" s="13"/>
    </row>
    <row r="31" spans="1:13" ht="15" hidden="1" customHeight="1" x14ac:dyDescent="0.3">
      <c r="A31" s="93" t="s">
        <v>176</v>
      </c>
      <c r="B31" s="94">
        <f>ROUND(('фонд начисленной заработной пла'!B31/'среднесписочная численность'!B31/12)*1000,1)</f>
        <v>12150.6</v>
      </c>
      <c r="C31" s="94">
        <f>ROUND(('фонд начисленной заработной пла'!C31/'среднесписочная численность'!C31/4)*1000,1)</f>
        <v>121025.8</v>
      </c>
      <c r="D31" s="85">
        <f t="shared" si="10"/>
        <v>996</v>
      </c>
      <c r="E31" s="94">
        <f>ROUND(('фонд начисленной заработной пла'!E31/'среднесписочная численность'!E31/12)*1000,1)</f>
        <v>42955.3</v>
      </c>
      <c r="F31" s="85">
        <f t="shared" ref="F31" si="14">ROUND(E31/C31*100,1)</f>
        <v>35.5</v>
      </c>
      <c r="G31" s="94">
        <f>ROUND(('фонд начисленной заработной пла'!G31/'среднесписочная численность'!G31/12)*1000,1)</f>
        <v>45962.2</v>
      </c>
      <c r="H31" s="85">
        <f t="shared" si="12"/>
        <v>107</v>
      </c>
      <c r="I31" s="94">
        <f>ROUND(('фонд начисленной заработной пла'!I31/'среднесписочная численность'!I31/12)*1000,1)</f>
        <v>49183.8</v>
      </c>
      <c r="J31" s="85">
        <f t="shared" si="12"/>
        <v>107</v>
      </c>
      <c r="K31" s="94">
        <f>ROUND(('фонд начисленной заработной пла'!K31/'среднесписочная численность'!I31/12)*1000,1)</f>
        <v>52405.5</v>
      </c>
      <c r="L31" s="85">
        <f t="shared" si="12"/>
        <v>106.6</v>
      </c>
      <c r="M31" s="13"/>
    </row>
    <row r="32" spans="1:13" ht="1.5" hidden="1" customHeight="1" x14ac:dyDescent="0.3">
      <c r="A32" s="90" t="s">
        <v>0</v>
      </c>
      <c r="B32" s="96" t="e">
        <f>ROUND(('фонд начисленной заработной пла'!B32/'среднесписочная численность'!B32/12)*1000,1)</f>
        <v>#DIV/0!</v>
      </c>
      <c r="C32" s="96" t="e">
        <f>ROUND(('фонд начисленной заработной пла'!C32/'среднесписочная численность'!C32/12)*1000,1)</f>
        <v>#DIV/0!</v>
      </c>
      <c r="D32" s="97" t="e">
        <f t="shared" si="10"/>
        <v>#DIV/0!</v>
      </c>
      <c r="E32" s="96" t="e">
        <f>ROUND(('фонд начисленной заработной пла'!E32/'среднесписочная численность'!E32/12)*1000,1)</f>
        <v>#DIV/0!</v>
      </c>
      <c r="F32" s="97" t="e">
        <f t="shared" ref="F32:F34" si="15">ROUND(E32/C32*100,1)</f>
        <v>#DIV/0!</v>
      </c>
      <c r="G32" s="96" t="e">
        <f>ROUND(('фонд начисленной заработной пла'!G32/'среднесписочная численность'!G32/12)*1000,1)</f>
        <v>#DIV/0!</v>
      </c>
      <c r="H32" s="97" t="e">
        <f t="shared" ref="H32:H34" si="16">ROUND(G32/E32*100,1)</f>
        <v>#DIV/0!</v>
      </c>
      <c r="I32" s="96" t="e">
        <f>ROUND(('фонд начисленной заработной пла'!G32/'среднесписочная численность'!G32/12)*1000,1)</f>
        <v>#DIV/0!</v>
      </c>
      <c r="J32" s="97" t="e">
        <f t="shared" ref="J32:J34" si="17">ROUND(I32/E32*100,1)</f>
        <v>#DIV/0!</v>
      </c>
      <c r="K32" s="96" t="e">
        <f>ROUND(('фонд начисленной заработной пла'!K32/'среднесписочная численность'!I32/12)*1000,1)</f>
        <v>#DIV/0!</v>
      </c>
      <c r="L32" s="97" t="e">
        <f t="shared" ref="L32:L34" si="18">ROUND(K32/G32*100,1)</f>
        <v>#DIV/0!</v>
      </c>
      <c r="M32" s="20"/>
    </row>
    <row r="33" spans="1:24" ht="18" hidden="1" customHeight="1" x14ac:dyDescent="0.3">
      <c r="A33" s="93" t="str">
        <f>'фонд начисленной заработной пла'!A33</f>
        <v>(наименование предприятия, организации)</v>
      </c>
      <c r="B33" s="94" t="e">
        <f>ROUND(('фонд начисленной заработной пла'!B33/'среднесписочная численность'!B33/12)*1000,1)</f>
        <v>#DIV/0!</v>
      </c>
      <c r="C33" s="94" t="e">
        <f>ROUND(('фонд начисленной заработной пла'!C33/'среднесписочная численность'!C33/12)*1000,1)</f>
        <v>#DIV/0!</v>
      </c>
      <c r="D33" s="85" t="e">
        <f t="shared" si="10"/>
        <v>#DIV/0!</v>
      </c>
      <c r="E33" s="94" t="e">
        <f>ROUND(('фонд начисленной заработной пла'!E33/'среднесписочная численность'!E33/12)*1000,1)</f>
        <v>#DIV/0!</v>
      </c>
      <c r="F33" s="85" t="e">
        <f t="shared" si="15"/>
        <v>#DIV/0!</v>
      </c>
      <c r="G33" s="94" t="e">
        <f>ROUND(('фонд начисленной заработной пла'!G33/'среднесписочная численность'!G33/12)*1000,1)</f>
        <v>#DIV/0!</v>
      </c>
      <c r="H33" s="85" t="e">
        <f t="shared" si="16"/>
        <v>#DIV/0!</v>
      </c>
      <c r="I33" s="94" t="e">
        <f>ROUND(('фонд начисленной заработной пла'!G33/'среднесписочная численность'!G33/12)*1000,1)</f>
        <v>#DIV/0!</v>
      </c>
      <c r="J33" s="85" t="e">
        <f t="shared" si="17"/>
        <v>#DIV/0!</v>
      </c>
      <c r="K33" s="94" t="e">
        <f>ROUND(('фонд начисленной заработной пла'!K33/'среднесписочная численность'!I33/12)*1000,1)</f>
        <v>#DIV/0!</v>
      </c>
      <c r="L33" s="85" t="e">
        <f t="shared" si="18"/>
        <v>#DIV/0!</v>
      </c>
      <c r="M33" s="13"/>
    </row>
    <row r="34" spans="1:24" ht="18" hidden="1" customHeight="1" x14ac:dyDescent="0.3">
      <c r="A34" s="93" t="str">
        <f>'фонд начисленной заработной пла'!A34</f>
        <v>(наименование предприятия, организации)</v>
      </c>
      <c r="B34" s="94" t="e">
        <f>ROUND(('фонд начисленной заработной пла'!B34/'среднесписочная численность'!B34/12)*1000,1)</f>
        <v>#DIV/0!</v>
      </c>
      <c r="C34" s="94" t="e">
        <f>ROUND(('фонд начисленной заработной пла'!C34/'среднесписочная численность'!C34/12)*1000,1)</f>
        <v>#DIV/0!</v>
      </c>
      <c r="D34" s="85" t="e">
        <f t="shared" si="10"/>
        <v>#DIV/0!</v>
      </c>
      <c r="E34" s="94" t="e">
        <f>ROUND(('фонд начисленной заработной пла'!E34/'среднесписочная численность'!E34/12)*1000,1)</f>
        <v>#DIV/0!</v>
      </c>
      <c r="F34" s="85" t="e">
        <f t="shared" si="15"/>
        <v>#DIV/0!</v>
      </c>
      <c r="G34" s="94" t="e">
        <f>ROUND(('фонд начисленной заработной пла'!G34/'среднесписочная численность'!G34/12)*1000,1)</f>
        <v>#DIV/0!</v>
      </c>
      <c r="H34" s="85" t="e">
        <f t="shared" si="16"/>
        <v>#DIV/0!</v>
      </c>
      <c r="I34" s="94" t="e">
        <f>ROUND(('фонд начисленной заработной пла'!G34/'среднесписочная численность'!G34/12)*1000,1)</f>
        <v>#DIV/0!</v>
      </c>
      <c r="J34" s="85" t="e">
        <f t="shared" si="17"/>
        <v>#DIV/0!</v>
      </c>
      <c r="K34" s="94" t="e">
        <f>ROUND(('фонд начисленной заработной пла'!K34/'среднесписочная численность'!I34/12)*1000,1)</f>
        <v>#DIV/0!</v>
      </c>
      <c r="L34" s="85" t="e">
        <f t="shared" si="18"/>
        <v>#DIV/0!</v>
      </c>
      <c r="M34" s="13"/>
    </row>
    <row r="35" spans="1:24" ht="15.75" hidden="1" customHeight="1" x14ac:dyDescent="0.3">
      <c r="A35" s="90" t="s">
        <v>1</v>
      </c>
      <c r="B35" s="98">
        <f>ROUND(('фонд начисленной заработной пла'!B35/'среднесписочная численность'!B35/12)*1000,1)</f>
        <v>40036.800000000003</v>
      </c>
      <c r="C35" s="99">
        <f>ROUND(('фонд начисленной заработной пла'!C35/'среднесписочная численность'!C35/12)*1000,1)</f>
        <v>40548.300000000003</v>
      </c>
      <c r="D35" s="92">
        <f t="shared" si="10"/>
        <v>101.3</v>
      </c>
      <c r="E35" s="99">
        <f>ROUND(('фонд начисленной заработной пла'!E35/'среднесписочная численность'!E35/12)*1000,1)</f>
        <v>51349.2</v>
      </c>
      <c r="F35" s="92">
        <f t="shared" ref="F35:L35" si="19">ROUND(E35/C35*100,1)</f>
        <v>126.6</v>
      </c>
      <c r="G35" s="99">
        <f>ROUND(('фонд начисленной заработной пла'!G35/'среднесписочная численность'!G35/12)*1000,1)</f>
        <v>56313.1</v>
      </c>
      <c r="H35" s="92">
        <f t="shared" si="19"/>
        <v>109.7</v>
      </c>
      <c r="I35" s="99">
        <f>ROUND(('фонд начисленной заработной пла'!I35/'среднесписочная численность'!I35/12)*1000,1)</f>
        <v>59897</v>
      </c>
      <c r="J35" s="92">
        <f t="shared" si="19"/>
        <v>106.4</v>
      </c>
      <c r="K35" s="99">
        <f>ROUND(('фонд начисленной заработной пла'!K35/'среднесписочная численность'!K35/12)*1000,1)</f>
        <v>64237.599999999999</v>
      </c>
      <c r="L35" s="92">
        <f t="shared" si="19"/>
        <v>107.2</v>
      </c>
      <c r="M35" s="23"/>
    </row>
    <row r="36" spans="1:24" ht="15" hidden="1" customHeight="1" x14ac:dyDescent="0.3">
      <c r="A36" s="100" t="s">
        <v>2</v>
      </c>
      <c r="B36" s="101"/>
      <c r="C36" s="101"/>
      <c r="D36" s="89"/>
      <c r="E36" s="101"/>
      <c r="F36" s="89"/>
      <c r="G36" s="101"/>
      <c r="H36" s="89"/>
      <c r="I36" s="101"/>
      <c r="J36" s="89"/>
      <c r="K36" s="101"/>
      <c r="L36" s="89"/>
      <c r="M36" s="7"/>
    </row>
    <row r="37" spans="1:24" ht="15" hidden="1" customHeight="1" x14ac:dyDescent="0.3">
      <c r="A37" s="102" t="s">
        <v>20</v>
      </c>
      <c r="B37" s="103">
        <f>ROUND(('фонд начисленной заработной пла'!B37/'среднесписочная численность'!B37/12)*1000,1)</f>
        <v>41831.4</v>
      </c>
      <c r="C37" s="104">
        <f>ROUND(('фонд начисленной заработной пла'!C37/'среднесписочная численность'!C37/12)*1000,1)</f>
        <v>38897.5</v>
      </c>
      <c r="D37" s="105">
        <f t="shared" ref="D37:D68" si="20">ROUND(C37/B37*100,1)</f>
        <v>93</v>
      </c>
      <c r="E37" s="104">
        <f>ROUND(('фонд начисленной заработной пла'!E37/'среднесписочная численность'!E37/12)*1000,1)</f>
        <v>45296.9</v>
      </c>
      <c r="F37" s="105">
        <f t="shared" ref="F37:F39" si="21">ROUND(E37/C37*100,1)</f>
        <v>116.5</v>
      </c>
      <c r="G37" s="104">
        <f>ROUND(('фонд начисленной заработной пла'!G37/'среднесписочная численность'!G37/12)*1000,1)</f>
        <v>50925.9</v>
      </c>
      <c r="H37" s="105">
        <f t="shared" ref="H37:H39" si="22">ROUND(G37/E37*100,1)</f>
        <v>112.4</v>
      </c>
      <c r="I37" s="104">
        <f>ROUND(('фонд начисленной заработной пла'!I37/'среднесписочная численность'!I37/12)*1000,1)</f>
        <v>54292.6</v>
      </c>
      <c r="J37" s="105">
        <f t="shared" ref="J37:J100" si="23">ROUND(I37/E37*100,1)</f>
        <v>119.9</v>
      </c>
      <c r="K37" s="104">
        <f>ROUND(('фонд начисленной заработной пла'!K37/'среднесписочная численность'!I37/12)*1000,1)</f>
        <v>58364.4</v>
      </c>
      <c r="L37" s="105">
        <f t="shared" ref="L37" si="24">ROUND(K37/I37*100,1)</f>
        <v>107.5</v>
      </c>
      <c r="M37" s="17"/>
    </row>
    <row r="38" spans="1:24" ht="14.25" hidden="1" customHeight="1" x14ac:dyDescent="0.3">
      <c r="A38" s="93" t="str">
        <f>'фонд начисленной заработной пла'!A38</f>
        <v>ООО "Теткинский сахарный завод"</v>
      </c>
      <c r="B38" s="94">
        <f>ROUND(('фонд начисленной заработной пла'!B38/'среднесписочная численность'!B38/12)*1000,1)</f>
        <v>41831.4</v>
      </c>
      <c r="C38" s="94">
        <f>ROUND(('фонд начисленной заработной пла'!C38/'среднесписочная численность'!C38/12)*1000,1)</f>
        <v>38897.5</v>
      </c>
      <c r="D38" s="105">
        <f t="shared" si="20"/>
        <v>93</v>
      </c>
      <c r="E38" s="94">
        <f>ROUND(('фонд начисленной заработной пла'!E38/'среднесписочная численность'!E38/12)*1000,1)</f>
        <v>45296.9</v>
      </c>
      <c r="F38" s="85">
        <f t="shared" si="21"/>
        <v>116.5</v>
      </c>
      <c r="G38" s="94">
        <f>ROUND(('фонд начисленной заработной пла'!G38/'среднесписочная численность'!G38/12)*1000,1)</f>
        <v>50925.9</v>
      </c>
      <c r="H38" s="85">
        <f t="shared" si="22"/>
        <v>112.4</v>
      </c>
      <c r="I38" s="94">
        <f>ROUND(('фонд начисленной заработной пла'!I38/'среднесписочная численность'!I38/12)*1000,1)</f>
        <v>54292.6</v>
      </c>
      <c r="J38" s="85">
        <f t="shared" si="23"/>
        <v>119.9</v>
      </c>
      <c r="K38" s="94">
        <f>ROUND(('фонд начисленной заработной пла'!K38/'среднесписочная численность'!K38/12)*1000,1)</f>
        <v>58364.4</v>
      </c>
      <c r="L38" s="105">
        <f t="shared" ref="L38" si="25">ROUND(K38/I38*100,1)</f>
        <v>107.5</v>
      </c>
      <c r="M38" s="13"/>
    </row>
    <row r="39" spans="1:24" ht="19.5" hidden="1" customHeight="1" x14ac:dyDescent="0.3">
      <c r="A39" s="106"/>
      <c r="B39" s="107">
        <v>0</v>
      </c>
      <c r="C39" s="94" t="e">
        <f>ROUND(('фонд начисленной заработной пла'!C39/'среднесписочная численность'!C39/12)*1000,1)</f>
        <v>#DIV/0!</v>
      </c>
      <c r="D39" s="85" t="e">
        <f t="shared" si="20"/>
        <v>#DIV/0!</v>
      </c>
      <c r="E39" s="94" t="e">
        <f>ROUND(('фонд начисленной заработной пла'!E39/'среднесписочная численность'!E39/12)*1000,1)</f>
        <v>#DIV/0!</v>
      </c>
      <c r="F39" s="85" t="e">
        <f t="shared" si="21"/>
        <v>#DIV/0!</v>
      </c>
      <c r="G39" s="94" t="e">
        <f>ROUND(('фонд начисленной заработной пла'!G39/'среднесписочная численность'!G39/12)*1000,1)</f>
        <v>#DIV/0!</v>
      </c>
      <c r="H39" s="85" t="e">
        <f t="shared" si="22"/>
        <v>#DIV/0!</v>
      </c>
      <c r="I39" s="94" t="e">
        <f>ROUND(('фонд начисленной заработной пла'!G39/'среднесписочная численность'!G39/12)*1000,1)</f>
        <v>#DIV/0!</v>
      </c>
      <c r="J39" s="85" t="e">
        <f t="shared" si="23"/>
        <v>#DIV/0!</v>
      </c>
      <c r="K39" s="94" t="e">
        <f>ROUND(('фонд начисленной заработной пла'!K39/'среднесписочная численность'!I39/12)*1000,1)</f>
        <v>#DIV/0!</v>
      </c>
      <c r="L39" s="85" t="e">
        <f t="shared" ref="L39:L68" si="26">ROUND(K39/G39*100,1)</f>
        <v>#DIV/0!</v>
      </c>
      <c r="M39" s="13"/>
    </row>
    <row r="40" spans="1:24" ht="18" hidden="1" customHeight="1" x14ac:dyDescent="0.3">
      <c r="A40" s="102" t="s">
        <v>21</v>
      </c>
      <c r="B40" s="104">
        <f>ROUND(('фонд начисленной заработной пла'!B40/'среднесписочная численность'!B40/12)*1000,1)</f>
        <v>37335.9</v>
      </c>
      <c r="C40" s="104">
        <f>ROUND(('фонд начисленной заработной пла'!C40/'среднесписочная численность'!C40/12)*1000,1)</f>
        <v>42593</v>
      </c>
      <c r="D40" s="105">
        <f t="shared" si="20"/>
        <v>114.1</v>
      </c>
      <c r="E40" s="104">
        <f>ROUND(('фонд начисленной заработной пла'!E40/'среднесписочная численность'!E40/12)*1000,1)</f>
        <v>59015.4</v>
      </c>
      <c r="F40" s="105">
        <f t="shared" ref="F40:F42" si="27">ROUND(E40/C40*100,1)</f>
        <v>138.6</v>
      </c>
      <c r="G40" s="104">
        <f>ROUND(('фонд начисленной заработной пла'!G40/'среднесписочная численность'!G40/12)*1000,1)</f>
        <v>62777.8</v>
      </c>
      <c r="H40" s="105">
        <f t="shared" ref="H40:H42" si="28">ROUND(G40/E40*100,1)</f>
        <v>106.4</v>
      </c>
      <c r="I40" s="104">
        <f>ROUND(('фонд начисленной заработной пла'!I40/'среднесписочная численность'!I40/12)*1000,1)</f>
        <v>66622.2</v>
      </c>
      <c r="J40" s="105">
        <f t="shared" ref="J40" si="29">ROUND(I40/G40*100,1)</f>
        <v>106.1</v>
      </c>
      <c r="K40" s="104">
        <f>ROUND(('фонд начисленной заработной пла'!K40/'среднесписочная численность'!I40/12)*1000,1)</f>
        <v>71285.600000000006</v>
      </c>
      <c r="L40" s="105">
        <f t="shared" ref="L40" si="30">ROUND(K40/I40*100,1)</f>
        <v>107</v>
      </c>
      <c r="M40" s="17"/>
    </row>
    <row r="41" spans="1:24" ht="15" hidden="1" customHeight="1" x14ac:dyDescent="0.3">
      <c r="A41" s="93" t="str">
        <f>'фонд начисленной заработной пла'!A41</f>
        <v>(наименование предприятия, организации)</v>
      </c>
      <c r="B41" s="94" t="e">
        <f>ROUND(('фонд начисленной заработной пла'!B41/'среднесписочная численность'!B41/12)*1000,1)</f>
        <v>#DIV/0!</v>
      </c>
      <c r="C41" s="94" t="e">
        <f>ROUND(('фонд начисленной заработной пла'!C41/'среднесписочная численность'!C41/12)*1000,1)</f>
        <v>#DIV/0!</v>
      </c>
      <c r="D41" s="85" t="e">
        <f t="shared" si="20"/>
        <v>#DIV/0!</v>
      </c>
      <c r="E41" s="94" t="e">
        <f>ROUND(('фонд начисленной заработной пла'!E41/'среднесписочная численность'!E41/12)*1000,1)</f>
        <v>#DIV/0!</v>
      </c>
      <c r="F41" s="85" t="e">
        <f t="shared" si="27"/>
        <v>#DIV/0!</v>
      </c>
      <c r="G41" s="94" t="e">
        <f>ROUND(('фонд начисленной заработной пла'!G41/'среднесписочная численность'!G41/12)*1000,1)</f>
        <v>#DIV/0!</v>
      </c>
      <c r="H41" s="85" t="e">
        <f t="shared" si="28"/>
        <v>#DIV/0!</v>
      </c>
      <c r="I41" s="94" t="e">
        <f>ROUND(('фонд начисленной заработной пла'!G41/'среднесписочная численность'!G41/12)*1000,1)</f>
        <v>#DIV/0!</v>
      </c>
      <c r="J41" s="85" t="e">
        <f t="shared" si="23"/>
        <v>#DIV/0!</v>
      </c>
      <c r="K41" s="94" t="e">
        <f>ROUND(('фонд начисленной заработной пла'!K41/'среднесписочная численность'!I41/12)*1000,1)</f>
        <v>#DIV/0!</v>
      </c>
      <c r="L41" s="85" t="e">
        <f t="shared" si="26"/>
        <v>#DIV/0!</v>
      </c>
      <c r="M41" s="13"/>
    </row>
    <row r="42" spans="1:24" ht="18.75" hidden="1" customHeight="1" x14ac:dyDescent="0.3">
      <c r="A42" s="93" t="str">
        <f>'фонд начисленной заработной пла'!A42</f>
        <v>ООО "КурскПродукт"</v>
      </c>
      <c r="B42" s="94">
        <f>ROUND(('фонд начисленной заработной пла'!B42/'среднесписочная численность'!B42/12)*1000,1)</f>
        <v>37335.9</v>
      </c>
      <c r="C42" s="94">
        <f>ROUND(('фонд начисленной заработной пла'!C42/'среднесписочная численность'!C42/12)*1000,1)</f>
        <v>42593</v>
      </c>
      <c r="D42" s="85">
        <f t="shared" si="20"/>
        <v>114.1</v>
      </c>
      <c r="E42" s="94">
        <f>ROUND(('фонд начисленной заработной пла'!E42/'среднесписочная численность'!E42/12)*1000,1)</f>
        <v>59015.4</v>
      </c>
      <c r="F42" s="85">
        <f t="shared" si="27"/>
        <v>138.6</v>
      </c>
      <c r="G42" s="94">
        <f>ROUND(('фонд начисленной заработной пла'!G42/'среднесписочная численность'!G42/12)*1000,1)</f>
        <v>62777.8</v>
      </c>
      <c r="H42" s="85">
        <f t="shared" si="28"/>
        <v>106.4</v>
      </c>
      <c r="I42" s="94">
        <f>ROUND(('фонд начисленной заработной пла'!I42/'среднесписочная численность'!I42/12)*1000,1)</f>
        <v>66622.2</v>
      </c>
      <c r="J42" s="105">
        <f t="shared" ref="J42" si="31">ROUND(I42/G42*100,1)</f>
        <v>106.1</v>
      </c>
      <c r="K42" s="94">
        <f>ROUND(('фонд начисленной заработной пла'!K42/'среднесписочная численность'!K42/12)*1000,1)</f>
        <v>71285.600000000006</v>
      </c>
      <c r="L42" s="85">
        <f t="shared" ref="L42" si="32">ROUND(K42/I42*100,1)</f>
        <v>107</v>
      </c>
      <c r="M42" s="13"/>
    </row>
    <row r="43" spans="1:24" ht="18" hidden="1" customHeight="1" x14ac:dyDescent="0.3">
      <c r="A43" s="102" t="s">
        <v>22</v>
      </c>
      <c r="B43" s="103" t="e">
        <f>ROUND(('фонд начисленной заработной пла'!B43/'среднесписочная численность'!B43/12)*1000,1)</f>
        <v>#DIV/0!</v>
      </c>
      <c r="C43" s="104" t="e">
        <f>ROUND(('фонд начисленной заработной пла'!C43/'среднесписочная численность'!C43/12)*1000,1)</f>
        <v>#DIV/0!</v>
      </c>
      <c r="D43" s="105" t="e">
        <f t="shared" si="20"/>
        <v>#DIV/0!</v>
      </c>
      <c r="E43" s="104" t="e">
        <f>ROUND(('фонд начисленной заработной пла'!E43/'среднесписочная численность'!E43/12)*1000,1)</f>
        <v>#DIV/0!</v>
      </c>
      <c r="F43" s="105" t="e">
        <f t="shared" ref="F43:F45" si="33">ROUND(E43/C43*100,1)</f>
        <v>#DIV/0!</v>
      </c>
      <c r="G43" s="104" t="e">
        <f>ROUND(('фонд начисленной заработной пла'!G43/'среднесписочная численность'!G43/12)*1000,1)</f>
        <v>#DIV/0!</v>
      </c>
      <c r="H43" s="105" t="e">
        <f t="shared" ref="H43:H45" si="34">ROUND(G43/E43*100,1)</f>
        <v>#DIV/0!</v>
      </c>
      <c r="I43" s="103" t="e">
        <f>ROUND(('фонд начисленной заработной пла'!G43/'среднесписочная численность'!G43/12)*1000,1)</f>
        <v>#DIV/0!</v>
      </c>
      <c r="J43" s="105" t="e">
        <f t="shared" si="23"/>
        <v>#DIV/0!</v>
      </c>
      <c r="K43" s="103" t="e">
        <f>ROUND(('фонд начисленной заработной пла'!K43/'среднесписочная численность'!I43/12)*1000,1)</f>
        <v>#DIV/0!</v>
      </c>
      <c r="L43" s="105" t="e">
        <f t="shared" si="26"/>
        <v>#DIV/0!</v>
      </c>
      <c r="M43" s="17"/>
    </row>
    <row r="44" spans="1:24" ht="1.5" hidden="1" customHeight="1" x14ac:dyDescent="0.3">
      <c r="A44" s="93">
        <f>'фонд начисленной заработной пла'!A44</f>
        <v>0</v>
      </c>
      <c r="B44" s="94" t="e">
        <f>ROUND(('фонд начисленной заработной пла'!B44/'среднесписочная численность'!B44/12)*1000,1)</f>
        <v>#DIV/0!</v>
      </c>
      <c r="C44" s="94" t="e">
        <f>ROUND(('фонд начисленной заработной пла'!C44/'среднесписочная численность'!C44/12)*1000,1)</f>
        <v>#DIV/0!</v>
      </c>
      <c r="D44" s="85" t="e">
        <f t="shared" si="20"/>
        <v>#DIV/0!</v>
      </c>
      <c r="E44" s="94" t="e">
        <f>ROUND(('фонд начисленной заработной пла'!E44/'среднесписочная численность'!E44/12)*1000,1)</f>
        <v>#DIV/0!</v>
      </c>
      <c r="F44" s="85" t="e">
        <f t="shared" si="33"/>
        <v>#DIV/0!</v>
      </c>
      <c r="G44" s="94" t="e">
        <f>ROUND(('фонд начисленной заработной пла'!G44/'среднесписочная численность'!G44/12)*1000,1)</f>
        <v>#DIV/0!</v>
      </c>
      <c r="H44" s="85" t="e">
        <f t="shared" si="34"/>
        <v>#DIV/0!</v>
      </c>
      <c r="I44" s="94" t="e">
        <f>ROUND(('фонд начисленной заработной пла'!G44/'среднесписочная численность'!G44/12)*1000,1)</f>
        <v>#DIV/0!</v>
      </c>
      <c r="J44" s="85" t="e">
        <f t="shared" si="23"/>
        <v>#DIV/0!</v>
      </c>
      <c r="K44" s="94" t="e">
        <f>ROUND(('фонд начисленной заработной пла'!K44/'среднесписочная численность'!I44/12)*1000,1)</f>
        <v>#DIV/0!</v>
      </c>
      <c r="L44" s="85" t="e">
        <f t="shared" si="26"/>
        <v>#DIV/0!</v>
      </c>
      <c r="M44" s="13"/>
    </row>
    <row r="45" spans="1:24" ht="18.75" hidden="1" customHeight="1" x14ac:dyDescent="0.3">
      <c r="A45" s="93" t="str">
        <f>'фонд начисленной заработной пла'!A45</f>
        <v>(наименование предприятия, организации)</v>
      </c>
      <c r="B45" s="94" t="e">
        <f>ROUND(('фонд начисленной заработной пла'!B45/'среднесписочная численность'!B45/12)*1000,1)</f>
        <v>#DIV/0!</v>
      </c>
      <c r="C45" s="94" t="e">
        <f>ROUND(('фонд начисленной заработной пла'!C45/'среднесписочная численность'!C45/12)*1000,1)</f>
        <v>#DIV/0!</v>
      </c>
      <c r="D45" s="85" t="e">
        <f t="shared" si="20"/>
        <v>#DIV/0!</v>
      </c>
      <c r="E45" s="94" t="e">
        <f>ROUND(('фонд начисленной заработной пла'!E45/'среднесписочная численность'!E45/12)*1000,1)</f>
        <v>#DIV/0!</v>
      </c>
      <c r="F45" s="85" t="e">
        <f t="shared" si="33"/>
        <v>#DIV/0!</v>
      </c>
      <c r="G45" s="94" t="e">
        <f>ROUND(('фонд начисленной заработной пла'!G45/'среднесписочная численность'!G45/12)*1000,1)</f>
        <v>#DIV/0!</v>
      </c>
      <c r="H45" s="85" t="e">
        <f t="shared" si="34"/>
        <v>#DIV/0!</v>
      </c>
      <c r="I45" s="94" t="e">
        <f>ROUND(('фонд начисленной заработной пла'!G45/'среднесписочная численность'!G45/12)*1000,1)</f>
        <v>#DIV/0!</v>
      </c>
      <c r="J45" s="85" t="e">
        <f t="shared" si="23"/>
        <v>#DIV/0!</v>
      </c>
      <c r="K45" s="94" t="e">
        <f>ROUND(('фонд начисленной заработной пла'!K45/'среднесписочная численность'!I45/12)*1000,1)</f>
        <v>#DIV/0!</v>
      </c>
      <c r="L45" s="85" t="e">
        <f t="shared" si="26"/>
        <v>#DIV/0!</v>
      </c>
      <c r="M45" s="1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hidden="1" customHeight="1" x14ac:dyDescent="0.3">
      <c r="A46" s="102" t="s">
        <v>23</v>
      </c>
      <c r="B46" s="108" t="e">
        <f>ROUND(('фонд начисленной заработной пла'!B46/'среднесписочная численность'!B46/12)*1000,1)</f>
        <v>#DIV/0!</v>
      </c>
      <c r="C46" s="104" t="e">
        <f>ROUND(('фонд начисленной заработной пла'!C46/'среднесписочная численность'!C46/12)*1000,1)</f>
        <v>#DIV/0!</v>
      </c>
      <c r="D46" s="105" t="e">
        <f t="shared" si="20"/>
        <v>#DIV/0!</v>
      </c>
      <c r="E46" s="104" t="e">
        <f>ROUND(('фонд начисленной заработной пла'!E46/'среднесписочная численность'!E46/12)*1000,1)</f>
        <v>#DIV/0!</v>
      </c>
      <c r="F46" s="105" t="e">
        <f t="shared" ref="F46:F108" si="35">ROUND(E46/C46*100,1)</f>
        <v>#DIV/0!</v>
      </c>
      <c r="G46" s="104" t="e">
        <f>ROUND(('фонд начисленной заработной пла'!G46/'среднесписочная численность'!G46/12)*1000,1)</f>
        <v>#DIV/0!</v>
      </c>
      <c r="H46" s="105" t="e">
        <f t="shared" ref="F46:H106" si="36">ROUND(G46/E46*100,1)</f>
        <v>#DIV/0!</v>
      </c>
      <c r="I46" s="104" t="e">
        <f>ROUND(('фонд начисленной заработной пла'!G46/'среднесписочная численность'!G46/12)*1000,1)</f>
        <v>#DIV/0!</v>
      </c>
      <c r="J46" s="105" t="e">
        <f t="shared" si="23"/>
        <v>#DIV/0!</v>
      </c>
      <c r="K46" s="104" t="e">
        <f>ROUND(('фонд начисленной заработной пла'!K46/'среднесписочная численность'!I46/12)*1000,1)</f>
        <v>#DIV/0!</v>
      </c>
      <c r="L46" s="105" t="e">
        <f t="shared" si="26"/>
        <v>#DIV/0!</v>
      </c>
      <c r="M46" s="1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hidden="1" customHeight="1" x14ac:dyDescent="0.3">
      <c r="A47" s="93" t="str">
        <f>'фонд начисленной заработной пла'!A47</f>
        <v>(наименование предприятия, организации)</v>
      </c>
      <c r="B47" s="94" t="e">
        <f>ROUND(('фонд начисленной заработной пла'!B47/'среднесписочная численность'!B47/12)*1000,1)</f>
        <v>#DIV/0!</v>
      </c>
      <c r="C47" s="94" t="e">
        <f>ROUND(('фонд начисленной заработной пла'!C47/'среднесписочная численность'!C47/12)*1000,1)</f>
        <v>#DIV/0!</v>
      </c>
      <c r="D47" s="85" t="e">
        <f t="shared" si="20"/>
        <v>#DIV/0!</v>
      </c>
      <c r="E47" s="94" t="e">
        <f>ROUND(('фонд начисленной заработной пла'!E47/'среднесписочная численность'!E47/12)*1000,1)</f>
        <v>#DIV/0!</v>
      </c>
      <c r="F47" s="85" t="e">
        <f t="shared" si="35"/>
        <v>#DIV/0!</v>
      </c>
      <c r="G47" s="94" t="e">
        <f>ROUND(('фонд начисленной заработной пла'!G47/'среднесписочная численность'!G47/12)*1000,1)</f>
        <v>#DIV/0!</v>
      </c>
      <c r="H47" s="85" t="e">
        <f t="shared" si="36"/>
        <v>#DIV/0!</v>
      </c>
      <c r="I47" s="94" t="e">
        <f>ROUND(('фонд начисленной заработной пла'!G47/'среднесписочная численность'!G47/12)*1000,1)</f>
        <v>#DIV/0!</v>
      </c>
      <c r="J47" s="85" t="e">
        <f t="shared" si="23"/>
        <v>#DIV/0!</v>
      </c>
      <c r="K47" s="94" t="e">
        <f>ROUND(('фонд начисленной заработной пла'!K47/'среднесписочная численность'!I47/12)*1000,1)</f>
        <v>#DIV/0!</v>
      </c>
      <c r="L47" s="85" t="e">
        <f t="shared" si="26"/>
        <v>#DIV/0!</v>
      </c>
      <c r="M47" s="1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6.5" hidden="1" customHeight="1" x14ac:dyDescent="0.3">
      <c r="A48" s="93" t="str">
        <f>'фонд начисленной заработной пла'!A48</f>
        <v>(наименование предприятия, организации)</v>
      </c>
      <c r="B48" s="94" t="e">
        <f>ROUND(('фонд начисленной заработной пла'!B48/'среднесписочная численность'!B48/12)*1000,1)</f>
        <v>#DIV/0!</v>
      </c>
      <c r="C48" s="94" t="e">
        <f>ROUND(('фонд начисленной заработной пла'!C48/'среднесписочная численность'!C48/12)*1000,1)</f>
        <v>#DIV/0!</v>
      </c>
      <c r="D48" s="85" t="e">
        <f t="shared" si="20"/>
        <v>#DIV/0!</v>
      </c>
      <c r="E48" s="94" t="e">
        <f>ROUND(('фонд начисленной заработной пла'!E48/'среднесписочная численность'!E48/12)*1000,1)</f>
        <v>#DIV/0!</v>
      </c>
      <c r="F48" s="85" t="e">
        <f t="shared" si="35"/>
        <v>#DIV/0!</v>
      </c>
      <c r="G48" s="94" t="e">
        <f>ROUND(('фонд начисленной заработной пла'!G48/'среднесписочная численность'!G48/12)*1000,1)</f>
        <v>#DIV/0!</v>
      </c>
      <c r="H48" s="85" t="e">
        <f t="shared" si="36"/>
        <v>#DIV/0!</v>
      </c>
      <c r="I48" s="94" t="e">
        <f>ROUND(('фонд начисленной заработной пла'!G48/'среднесписочная численность'!G48/12)*1000,1)</f>
        <v>#DIV/0!</v>
      </c>
      <c r="J48" s="85" t="e">
        <f t="shared" si="23"/>
        <v>#DIV/0!</v>
      </c>
      <c r="K48" s="94" t="e">
        <f>ROUND(('фонд начисленной заработной пла'!K48/'среднесписочная численность'!I48/12)*1000,1)</f>
        <v>#DIV/0!</v>
      </c>
      <c r="L48" s="85" t="e">
        <f t="shared" si="26"/>
        <v>#DIV/0!</v>
      </c>
      <c r="M48" s="1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hidden="1" customHeight="1" x14ac:dyDescent="0.3">
      <c r="A49" s="102" t="s">
        <v>24</v>
      </c>
      <c r="B49" s="108" t="e">
        <f>ROUND(('фонд начисленной заработной пла'!B49/'среднесписочная численность'!B49/12)*1000,1)</f>
        <v>#DIV/0!</v>
      </c>
      <c r="C49" s="108" t="e">
        <f>ROUND(('фонд начисленной заработной пла'!C49/'среднесписочная численность'!C49/12)*1000,1)</f>
        <v>#DIV/0!</v>
      </c>
      <c r="D49" s="105" t="e">
        <f t="shared" si="20"/>
        <v>#DIV/0!</v>
      </c>
      <c r="E49" s="108" t="e">
        <f>ROUND(('фонд начисленной заработной пла'!E49/'среднесписочная численность'!E49/12)*1000,1)</f>
        <v>#DIV/0!</v>
      </c>
      <c r="F49" s="105" t="e">
        <f t="shared" si="35"/>
        <v>#DIV/0!</v>
      </c>
      <c r="G49" s="108" t="e">
        <f>ROUND(('фонд начисленной заработной пла'!G49/'среднесписочная численность'!G49/12)*1000,1)</f>
        <v>#DIV/0!</v>
      </c>
      <c r="H49" s="105" t="e">
        <f t="shared" si="36"/>
        <v>#DIV/0!</v>
      </c>
      <c r="I49" s="108" t="e">
        <f>ROUND(('фонд начисленной заработной пла'!G49/'среднесписочная численность'!G49/12)*1000,1)</f>
        <v>#DIV/0!</v>
      </c>
      <c r="J49" s="105" t="e">
        <f t="shared" si="23"/>
        <v>#DIV/0!</v>
      </c>
      <c r="K49" s="108" t="e">
        <f>ROUND(('фонд начисленной заработной пла'!K49/'среднесписочная численность'!I49/12)*1000,1)</f>
        <v>#DIV/0!</v>
      </c>
      <c r="L49" s="105" t="e">
        <f t="shared" si="26"/>
        <v>#DIV/0!</v>
      </c>
      <c r="M49" s="1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hidden="1" customHeight="1" x14ac:dyDescent="0.3">
      <c r="A50" s="93" t="str">
        <f>'фонд начисленной заработной пла'!A50</f>
        <v>(наименование предприятия, организации)</v>
      </c>
      <c r="B50" s="94" t="e">
        <f>ROUND(('фонд начисленной заработной пла'!B50/'среднесписочная численность'!B50/12)*1000,1)</f>
        <v>#DIV/0!</v>
      </c>
      <c r="C50" s="94" t="e">
        <f>ROUND(('фонд начисленной заработной пла'!C50/'среднесписочная численность'!C50/12)*1000,1)</f>
        <v>#DIV/0!</v>
      </c>
      <c r="D50" s="85" t="e">
        <f t="shared" si="20"/>
        <v>#DIV/0!</v>
      </c>
      <c r="E50" s="94" t="e">
        <f>ROUND(('фонд начисленной заработной пла'!E50/'среднесписочная численность'!E50/12)*1000,1)</f>
        <v>#DIV/0!</v>
      </c>
      <c r="F50" s="85" t="e">
        <f t="shared" si="35"/>
        <v>#DIV/0!</v>
      </c>
      <c r="G50" s="94" t="e">
        <f>ROUND(('фонд начисленной заработной пла'!G50/'среднесписочная численность'!G50/12)*1000,1)</f>
        <v>#DIV/0!</v>
      </c>
      <c r="H50" s="85" t="e">
        <f t="shared" si="36"/>
        <v>#DIV/0!</v>
      </c>
      <c r="I50" s="94" t="e">
        <f>ROUND(('фонд начисленной заработной пла'!G50/'среднесписочная численность'!G50/12)*1000,1)</f>
        <v>#DIV/0!</v>
      </c>
      <c r="J50" s="85" t="e">
        <f t="shared" si="23"/>
        <v>#DIV/0!</v>
      </c>
      <c r="K50" s="94" t="e">
        <f>ROUND(('фонд начисленной заработной пла'!K50/'среднесписочная численность'!I50/12)*1000,1)</f>
        <v>#DIV/0!</v>
      </c>
      <c r="L50" s="85" t="e">
        <f t="shared" si="26"/>
        <v>#DIV/0!</v>
      </c>
      <c r="M50" s="1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hidden="1" customHeight="1" x14ac:dyDescent="0.3">
      <c r="A51" s="93" t="str">
        <f>'фонд начисленной заработной пла'!A51</f>
        <v>(наименование предприятия, организации)</v>
      </c>
      <c r="B51" s="94" t="e">
        <f>ROUND(('фонд начисленной заработной пла'!B51/'среднесписочная численность'!B51/12)*1000,1)</f>
        <v>#DIV/0!</v>
      </c>
      <c r="C51" s="94" t="e">
        <f>ROUND(('фонд начисленной заработной пла'!C51/'среднесписочная численность'!C51/12)*1000,1)</f>
        <v>#DIV/0!</v>
      </c>
      <c r="D51" s="85" t="e">
        <f t="shared" si="20"/>
        <v>#DIV/0!</v>
      </c>
      <c r="E51" s="94" t="e">
        <f>ROUND(('фонд начисленной заработной пла'!E51/'среднесписочная численность'!E51/12)*1000,1)</f>
        <v>#DIV/0!</v>
      </c>
      <c r="F51" s="85" t="e">
        <f t="shared" si="35"/>
        <v>#DIV/0!</v>
      </c>
      <c r="G51" s="94" t="e">
        <f>ROUND(('фонд начисленной заработной пла'!G51/'среднесписочная численность'!G51/12)*1000,1)</f>
        <v>#DIV/0!</v>
      </c>
      <c r="H51" s="85" t="e">
        <f t="shared" si="36"/>
        <v>#DIV/0!</v>
      </c>
      <c r="I51" s="94" t="e">
        <f>ROUND(('фонд начисленной заработной пла'!G51/'среднесписочная численность'!G51/12)*1000,1)</f>
        <v>#DIV/0!</v>
      </c>
      <c r="J51" s="85" t="e">
        <f t="shared" si="23"/>
        <v>#DIV/0!</v>
      </c>
      <c r="K51" s="94" t="e">
        <f>ROUND(('фонд начисленной заработной пла'!K51/'среднесписочная численность'!I51/12)*1000,1)</f>
        <v>#DIV/0!</v>
      </c>
      <c r="L51" s="85" t="e">
        <f t="shared" si="26"/>
        <v>#DIV/0!</v>
      </c>
      <c r="M51" s="1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48.75" hidden="1" customHeight="1" x14ac:dyDescent="0.3">
      <c r="A52" s="102" t="s">
        <v>25</v>
      </c>
      <c r="B52" s="108" t="e">
        <f>ROUND(('фонд начисленной заработной пла'!B52/'среднесписочная численность'!B52/12)*1000,1)</f>
        <v>#DIV/0!</v>
      </c>
      <c r="C52" s="108" t="e">
        <f>ROUND(('фонд начисленной заработной пла'!C52/'среднесписочная численность'!C52/12)*1000,1)</f>
        <v>#DIV/0!</v>
      </c>
      <c r="D52" s="105" t="e">
        <f t="shared" si="20"/>
        <v>#DIV/0!</v>
      </c>
      <c r="E52" s="108" t="e">
        <f>ROUND(('фонд начисленной заработной пла'!E52/'среднесписочная численность'!E52/12)*1000,1)</f>
        <v>#DIV/0!</v>
      </c>
      <c r="F52" s="105" t="e">
        <f t="shared" si="35"/>
        <v>#DIV/0!</v>
      </c>
      <c r="G52" s="108" t="e">
        <f>ROUND(('фонд начисленной заработной пла'!G52/'среднесписочная численность'!G52/12)*1000,1)</f>
        <v>#DIV/0!</v>
      </c>
      <c r="H52" s="105" t="e">
        <f t="shared" si="36"/>
        <v>#DIV/0!</v>
      </c>
      <c r="I52" s="108" t="e">
        <f>ROUND(('фонд начисленной заработной пла'!G52/'среднесписочная численность'!G52/12)*1000,1)</f>
        <v>#DIV/0!</v>
      </c>
      <c r="J52" s="105" t="e">
        <f t="shared" si="23"/>
        <v>#DIV/0!</v>
      </c>
      <c r="K52" s="108" t="e">
        <f>ROUND(('фонд начисленной заработной пла'!K52/'среднесписочная численность'!I52/12)*1000,1)</f>
        <v>#DIV/0!</v>
      </c>
      <c r="L52" s="105" t="e">
        <f t="shared" si="26"/>
        <v>#DIV/0!</v>
      </c>
      <c r="M52" s="1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hidden="1" customHeight="1" x14ac:dyDescent="0.3">
      <c r="A53" s="93" t="str">
        <f>'фонд начисленной заработной пла'!A53</f>
        <v>(наименование предприятия, организации)</v>
      </c>
      <c r="B53" s="94" t="e">
        <f>ROUND(('фонд начисленной заработной пла'!B53/'среднесписочная численность'!B53/12)*1000,1)</f>
        <v>#DIV/0!</v>
      </c>
      <c r="C53" s="94" t="e">
        <f>ROUND(('фонд начисленной заработной пла'!C53/'среднесписочная численность'!C53/12)*1000,1)</f>
        <v>#DIV/0!</v>
      </c>
      <c r="D53" s="85" t="e">
        <f t="shared" si="20"/>
        <v>#DIV/0!</v>
      </c>
      <c r="E53" s="94" t="e">
        <f>ROUND(('фонд начисленной заработной пла'!E53/'среднесписочная численность'!E53/12)*1000,1)</f>
        <v>#DIV/0!</v>
      </c>
      <c r="F53" s="85" t="e">
        <f t="shared" si="35"/>
        <v>#DIV/0!</v>
      </c>
      <c r="G53" s="94" t="e">
        <f>ROUND(('фонд начисленной заработной пла'!G53/'среднесписочная численность'!G53/12)*1000,1)</f>
        <v>#DIV/0!</v>
      </c>
      <c r="H53" s="85" t="e">
        <f t="shared" si="36"/>
        <v>#DIV/0!</v>
      </c>
      <c r="I53" s="94" t="e">
        <f>ROUND(('фонд начисленной заработной пла'!G53/'среднесписочная численность'!G53/12)*1000,1)</f>
        <v>#DIV/0!</v>
      </c>
      <c r="J53" s="85" t="e">
        <f t="shared" si="23"/>
        <v>#DIV/0!</v>
      </c>
      <c r="K53" s="94" t="e">
        <f>ROUND(('фонд начисленной заработной пла'!K53/'среднесписочная численность'!I53/12)*1000,1)</f>
        <v>#DIV/0!</v>
      </c>
      <c r="L53" s="85" t="e">
        <f t="shared" si="26"/>
        <v>#DIV/0!</v>
      </c>
      <c r="M53" s="1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6.5" hidden="1" customHeight="1" x14ac:dyDescent="0.3">
      <c r="A54" s="93" t="str">
        <f>'фонд начисленной заработной пла'!A54</f>
        <v>(наименование предприятия, организации)</v>
      </c>
      <c r="B54" s="94" t="e">
        <f>ROUND(('фонд начисленной заработной пла'!B54/'среднесписочная численность'!B54/12)*1000,1)</f>
        <v>#DIV/0!</v>
      </c>
      <c r="C54" s="94" t="e">
        <f>ROUND(('фонд начисленной заработной пла'!C54/'среднесписочная численность'!C54/12)*1000,1)</f>
        <v>#DIV/0!</v>
      </c>
      <c r="D54" s="85" t="e">
        <f t="shared" si="20"/>
        <v>#DIV/0!</v>
      </c>
      <c r="E54" s="94" t="e">
        <f>ROUND(('фонд начисленной заработной пла'!E54/'среднесписочная численность'!E54/12)*1000,1)</f>
        <v>#DIV/0!</v>
      </c>
      <c r="F54" s="85" t="e">
        <f t="shared" si="35"/>
        <v>#DIV/0!</v>
      </c>
      <c r="G54" s="94" t="e">
        <f>ROUND(('фонд начисленной заработной пла'!G54/'среднесписочная численность'!G54/12)*1000,1)</f>
        <v>#DIV/0!</v>
      </c>
      <c r="H54" s="85" t="e">
        <f t="shared" si="36"/>
        <v>#DIV/0!</v>
      </c>
      <c r="I54" s="94" t="e">
        <f>ROUND(('фонд начисленной заработной пла'!G54/'среднесписочная численность'!G54/12)*1000,1)</f>
        <v>#DIV/0!</v>
      </c>
      <c r="J54" s="85" t="e">
        <f t="shared" si="23"/>
        <v>#DIV/0!</v>
      </c>
      <c r="K54" s="94" t="e">
        <f>ROUND(('фонд начисленной заработной пла'!K54/'среднесписочная численность'!I54/12)*1000,1)</f>
        <v>#DIV/0!</v>
      </c>
      <c r="L54" s="85" t="e">
        <f t="shared" si="26"/>
        <v>#DIV/0!</v>
      </c>
      <c r="M54" s="1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8.75" hidden="1" customHeight="1" x14ac:dyDescent="0.3">
      <c r="A55" s="102" t="s">
        <v>26</v>
      </c>
      <c r="B55" s="108" t="e">
        <f>ROUND(('фонд начисленной заработной пла'!B55/'среднесписочная численность'!B55/12)*1000,1)</f>
        <v>#DIV/0!</v>
      </c>
      <c r="C55" s="108" t="e">
        <f>ROUND(('фонд начисленной заработной пла'!C55/'среднесписочная численность'!C55/12)*1000,1)</f>
        <v>#DIV/0!</v>
      </c>
      <c r="D55" s="105" t="e">
        <f t="shared" si="20"/>
        <v>#DIV/0!</v>
      </c>
      <c r="E55" s="108" t="e">
        <f>ROUND(('фонд начисленной заработной пла'!E55/'среднесписочная численность'!E55/12)*1000,1)</f>
        <v>#DIV/0!</v>
      </c>
      <c r="F55" s="105" t="e">
        <f t="shared" si="35"/>
        <v>#DIV/0!</v>
      </c>
      <c r="G55" s="108" t="e">
        <f>ROUND(('фонд начисленной заработной пла'!G55/'среднесписочная численность'!G55/12)*1000,1)</f>
        <v>#DIV/0!</v>
      </c>
      <c r="H55" s="105" t="e">
        <f t="shared" si="36"/>
        <v>#DIV/0!</v>
      </c>
      <c r="I55" s="108" t="e">
        <f>ROUND(('фонд начисленной заработной пла'!G55/'среднесписочная численность'!G55/12)*1000,1)</f>
        <v>#DIV/0!</v>
      </c>
      <c r="J55" s="105" t="e">
        <f t="shared" si="23"/>
        <v>#DIV/0!</v>
      </c>
      <c r="K55" s="108" t="e">
        <f>ROUND(('фонд начисленной заработной пла'!K55/'среднесписочная численность'!I55/12)*1000,1)</f>
        <v>#DIV/0!</v>
      </c>
      <c r="L55" s="105" t="e">
        <f t="shared" si="26"/>
        <v>#DIV/0!</v>
      </c>
      <c r="M55" s="1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hidden="1" customHeight="1" x14ac:dyDescent="0.3">
      <c r="A56" s="93" t="str">
        <f>'фонд начисленной заработной пла'!A56</f>
        <v>(наименование предприятия, организации)</v>
      </c>
      <c r="B56" s="94" t="e">
        <f>ROUND(('фонд начисленной заработной пла'!B56/'среднесписочная численность'!B56/12)*1000,1)</f>
        <v>#DIV/0!</v>
      </c>
      <c r="C56" s="94" t="e">
        <f>ROUND(('фонд начисленной заработной пла'!C56/'среднесписочная численность'!C56/12)*1000,1)</f>
        <v>#DIV/0!</v>
      </c>
      <c r="D56" s="85" t="e">
        <f t="shared" si="20"/>
        <v>#DIV/0!</v>
      </c>
      <c r="E56" s="94" t="e">
        <f>ROUND(('фонд начисленной заработной пла'!E56/'среднесписочная численность'!E56/12)*1000,1)</f>
        <v>#DIV/0!</v>
      </c>
      <c r="F56" s="85" t="e">
        <f t="shared" si="35"/>
        <v>#DIV/0!</v>
      </c>
      <c r="G56" s="94" t="e">
        <f>ROUND(('фонд начисленной заработной пла'!G56/'среднесписочная численность'!G56/12)*1000,1)</f>
        <v>#DIV/0!</v>
      </c>
      <c r="H56" s="85" t="e">
        <f t="shared" si="36"/>
        <v>#DIV/0!</v>
      </c>
      <c r="I56" s="94" t="e">
        <f>ROUND(('фонд начисленной заработной пла'!G56/'среднесписочная численность'!G56/12)*1000,1)</f>
        <v>#DIV/0!</v>
      </c>
      <c r="J56" s="85" t="e">
        <f t="shared" si="23"/>
        <v>#DIV/0!</v>
      </c>
      <c r="K56" s="94" t="e">
        <f>ROUND(('фонд начисленной заработной пла'!K56/'среднесписочная численность'!I56/12)*1000,1)</f>
        <v>#DIV/0!</v>
      </c>
      <c r="L56" s="85" t="e">
        <f t="shared" si="26"/>
        <v>#DIV/0!</v>
      </c>
      <c r="M56" s="1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8" hidden="1" customHeight="1" x14ac:dyDescent="0.3">
      <c r="A57" s="93" t="str">
        <f>'фонд начисленной заработной пла'!A57</f>
        <v>(наименование предприятия, организации)</v>
      </c>
      <c r="B57" s="94" t="e">
        <f>ROUND(('фонд начисленной заработной пла'!B57/'среднесписочная численность'!B57/12)*1000,1)</f>
        <v>#DIV/0!</v>
      </c>
      <c r="C57" s="94" t="e">
        <f>ROUND(('фонд начисленной заработной пла'!C57/'среднесписочная численность'!C57/12)*1000,1)</f>
        <v>#DIV/0!</v>
      </c>
      <c r="D57" s="85" t="e">
        <f t="shared" si="20"/>
        <v>#DIV/0!</v>
      </c>
      <c r="E57" s="94" t="e">
        <f>ROUND(('фонд начисленной заработной пла'!E57/'среднесписочная численность'!E57/12)*1000,1)</f>
        <v>#DIV/0!</v>
      </c>
      <c r="F57" s="85" t="e">
        <f t="shared" si="35"/>
        <v>#DIV/0!</v>
      </c>
      <c r="G57" s="94" t="e">
        <f>ROUND(('фонд начисленной заработной пла'!G57/'среднесписочная численность'!G57/12)*1000,1)</f>
        <v>#DIV/0!</v>
      </c>
      <c r="H57" s="85" t="e">
        <f t="shared" si="36"/>
        <v>#DIV/0!</v>
      </c>
      <c r="I57" s="94" t="e">
        <f>ROUND(('фонд начисленной заработной пла'!G57/'среднесписочная численность'!G57/12)*1000,1)</f>
        <v>#DIV/0!</v>
      </c>
      <c r="J57" s="85" t="e">
        <f t="shared" si="23"/>
        <v>#DIV/0!</v>
      </c>
      <c r="K57" s="94" t="e">
        <f>ROUND(('фонд начисленной заработной пла'!K57/'среднесписочная численность'!I57/12)*1000,1)</f>
        <v>#DIV/0!</v>
      </c>
      <c r="L57" s="85" t="e">
        <f t="shared" si="26"/>
        <v>#DIV/0!</v>
      </c>
      <c r="M57" s="1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4.75" hidden="1" customHeight="1" x14ac:dyDescent="0.3">
      <c r="A58" s="102" t="s">
        <v>27</v>
      </c>
      <c r="B58" s="108" t="e">
        <f>ROUND(('фонд начисленной заработной пла'!B58/'среднесписочная численность'!B58/12)*1000,1)</f>
        <v>#DIV/0!</v>
      </c>
      <c r="C58" s="108" t="e">
        <f>ROUND(('фонд начисленной заработной пла'!C58/'среднесписочная численность'!C58/12)*1000,1)</f>
        <v>#DIV/0!</v>
      </c>
      <c r="D58" s="105" t="e">
        <f t="shared" si="20"/>
        <v>#DIV/0!</v>
      </c>
      <c r="E58" s="108" t="e">
        <f>ROUND(('фонд начисленной заработной пла'!E58/'среднесписочная численность'!E58/12)*1000,1)</f>
        <v>#DIV/0!</v>
      </c>
      <c r="F58" s="105" t="e">
        <f t="shared" si="35"/>
        <v>#DIV/0!</v>
      </c>
      <c r="G58" s="108" t="e">
        <f>ROUND(('фонд начисленной заработной пла'!G58/'среднесписочная численность'!G58/12)*1000,1)</f>
        <v>#DIV/0!</v>
      </c>
      <c r="H58" s="105" t="e">
        <f t="shared" si="36"/>
        <v>#DIV/0!</v>
      </c>
      <c r="I58" s="108" t="e">
        <f>ROUND(('фонд начисленной заработной пла'!G58/'среднесписочная численность'!G58/12)*1000,1)</f>
        <v>#DIV/0!</v>
      </c>
      <c r="J58" s="105" t="e">
        <f t="shared" si="23"/>
        <v>#DIV/0!</v>
      </c>
      <c r="K58" s="108" t="e">
        <f>ROUND(('фонд начисленной заработной пла'!K58/'среднесписочная численность'!I58/12)*1000,1)</f>
        <v>#DIV/0!</v>
      </c>
      <c r="L58" s="105" t="e">
        <f t="shared" si="26"/>
        <v>#DIV/0!</v>
      </c>
      <c r="M58" s="1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hidden="1" customHeight="1" x14ac:dyDescent="0.3">
      <c r="A59" s="93" t="str">
        <f>'фонд начисленной заработной пла'!A59</f>
        <v>(наименование предприятия, организации)</v>
      </c>
      <c r="B59" s="94" t="e">
        <f>ROUND(('фонд начисленной заработной пла'!B59/'среднесписочная численность'!B59/12)*1000,1)</f>
        <v>#DIV/0!</v>
      </c>
      <c r="C59" s="94" t="e">
        <f>ROUND(('фонд начисленной заработной пла'!C59/'среднесписочная численность'!C59/12)*1000,1)</f>
        <v>#DIV/0!</v>
      </c>
      <c r="D59" s="85" t="e">
        <f t="shared" si="20"/>
        <v>#DIV/0!</v>
      </c>
      <c r="E59" s="94" t="e">
        <f>ROUND(('фонд начисленной заработной пла'!E59/'среднесписочная численность'!E59/12)*1000,1)</f>
        <v>#DIV/0!</v>
      </c>
      <c r="F59" s="85" t="e">
        <f t="shared" si="35"/>
        <v>#DIV/0!</v>
      </c>
      <c r="G59" s="94" t="e">
        <f>ROUND(('фонд начисленной заработной пла'!G59/'среднесписочная численность'!G59/12)*1000,1)</f>
        <v>#DIV/0!</v>
      </c>
      <c r="H59" s="85" t="e">
        <f t="shared" si="36"/>
        <v>#DIV/0!</v>
      </c>
      <c r="I59" s="94" t="e">
        <f>ROUND(('фонд начисленной заработной пла'!G59/'среднесписочная численность'!G59/12)*1000,1)</f>
        <v>#DIV/0!</v>
      </c>
      <c r="J59" s="85" t="e">
        <f t="shared" si="23"/>
        <v>#DIV/0!</v>
      </c>
      <c r="K59" s="94" t="e">
        <f>ROUND(('фонд начисленной заработной пла'!K59/'среднесписочная численность'!I59/12)*1000,1)</f>
        <v>#DIV/0!</v>
      </c>
      <c r="L59" s="85" t="e">
        <f t="shared" si="26"/>
        <v>#DIV/0!</v>
      </c>
      <c r="M59" s="1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hidden="1" customHeight="1" x14ac:dyDescent="0.3">
      <c r="A60" s="93" t="str">
        <f>'фонд начисленной заработной пла'!A60</f>
        <v>(наименование предприятия, организации)</v>
      </c>
      <c r="B60" s="94" t="e">
        <f>ROUND(('фонд начисленной заработной пла'!B60/'среднесписочная численность'!B60/12)*1000,1)</f>
        <v>#DIV/0!</v>
      </c>
      <c r="C60" s="94" t="e">
        <f>ROUND(('фонд начисленной заработной пла'!C60/'среднесписочная численность'!C60/12)*1000,1)</f>
        <v>#DIV/0!</v>
      </c>
      <c r="D60" s="85" t="e">
        <f t="shared" si="20"/>
        <v>#DIV/0!</v>
      </c>
      <c r="E60" s="94" t="e">
        <f>ROUND(('фонд начисленной заработной пла'!E60/'среднесписочная численность'!E60/12)*1000,1)</f>
        <v>#DIV/0!</v>
      </c>
      <c r="F60" s="85" t="e">
        <f t="shared" si="35"/>
        <v>#DIV/0!</v>
      </c>
      <c r="G60" s="94" t="e">
        <f>ROUND(('фонд начисленной заработной пла'!G60/'среднесписочная численность'!G60/12)*1000,1)</f>
        <v>#DIV/0!</v>
      </c>
      <c r="H60" s="85" t="e">
        <f t="shared" si="36"/>
        <v>#DIV/0!</v>
      </c>
      <c r="I60" s="94" t="e">
        <f>ROUND(('фонд начисленной заработной пла'!G60/'среднесписочная численность'!G60/12)*1000,1)</f>
        <v>#DIV/0!</v>
      </c>
      <c r="J60" s="85" t="e">
        <f t="shared" si="23"/>
        <v>#DIV/0!</v>
      </c>
      <c r="K60" s="94" t="e">
        <f>ROUND(('фонд начисленной заработной пла'!K60/'среднесписочная численность'!I60/12)*1000,1)</f>
        <v>#DIV/0!</v>
      </c>
      <c r="L60" s="85" t="e">
        <f t="shared" si="26"/>
        <v>#DIV/0!</v>
      </c>
      <c r="M60" s="1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hidden="1" customHeight="1" x14ac:dyDescent="0.3">
      <c r="A61" s="102" t="s">
        <v>28</v>
      </c>
      <c r="B61" s="108" t="e">
        <f>ROUND(('фонд начисленной заработной пла'!B61/'среднесписочная численность'!B61/12)*1000,1)</f>
        <v>#DIV/0!</v>
      </c>
      <c r="C61" s="108" t="e">
        <f>ROUND(('фонд начисленной заработной пла'!C61/'среднесписочная численность'!C61/12)*1000,1)</f>
        <v>#DIV/0!</v>
      </c>
      <c r="D61" s="105" t="e">
        <f t="shared" si="20"/>
        <v>#DIV/0!</v>
      </c>
      <c r="E61" s="108" t="e">
        <f>ROUND(('фонд начисленной заработной пла'!E61/'среднесписочная численность'!E61/12)*1000,1)</f>
        <v>#DIV/0!</v>
      </c>
      <c r="F61" s="105" t="e">
        <f t="shared" si="35"/>
        <v>#DIV/0!</v>
      </c>
      <c r="G61" s="108" t="e">
        <f>ROUND(('фонд начисленной заработной пла'!G61/'среднесписочная численность'!G61/12)*1000,1)</f>
        <v>#DIV/0!</v>
      </c>
      <c r="H61" s="105" t="e">
        <f t="shared" si="36"/>
        <v>#DIV/0!</v>
      </c>
      <c r="I61" s="108" t="e">
        <f>ROUND(('фонд начисленной заработной пла'!G61/'среднесписочная численность'!G61/12)*1000,1)</f>
        <v>#DIV/0!</v>
      </c>
      <c r="J61" s="105" t="e">
        <f t="shared" si="23"/>
        <v>#DIV/0!</v>
      </c>
      <c r="K61" s="108" t="e">
        <f>ROUND(('фонд начисленной заработной пла'!K61/'среднесписочная численность'!I61/12)*1000,1)</f>
        <v>#DIV/0!</v>
      </c>
      <c r="L61" s="105" t="e">
        <f t="shared" si="26"/>
        <v>#DIV/0!</v>
      </c>
      <c r="M61" s="1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hidden="1" customHeight="1" x14ac:dyDescent="0.3">
      <c r="A62" s="93" t="str">
        <f>'фонд начисленной заработной пла'!A62</f>
        <v>(наименование предприятия, организации)</v>
      </c>
      <c r="B62" s="94" t="e">
        <f>ROUND(('фонд начисленной заработной пла'!B62/'среднесписочная численность'!B62/12)*1000,1)</f>
        <v>#DIV/0!</v>
      </c>
      <c r="C62" s="94" t="e">
        <f>ROUND(('фонд начисленной заработной пла'!C62/'среднесписочная численность'!C62/12)*1000,1)</f>
        <v>#DIV/0!</v>
      </c>
      <c r="D62" s="85" t="e">
        <f t="shared" si="20"/>
        <v>#DIV/0!</v>
      </c>
      <c r="E62" s="94" t="e">
        <f>ROUND(('фонд начисленной заработной пла'!E62/'среднесписочная численность'!E62/12)*1000,1)</f>
        <v>#DIV/0!</v>
      </c>
      <c r="F62" s="85" t="e">
        <f t="shared" si="35"/>
        <v>#DIV/0!</v>
      </c>
      <c r="G62" s="94" t="e">
        <f>ROUND(('фонд начисленной заработной пла'!G62/'среднесписочная численность'!G62/12)*1000,1)</f>
        <v>#DIV/0!</v>
      </c>
      <c r="H62" s="85" t="e">
        <f t="shared" si="36"/>
        <v>#DIV/0!</v>
      </c>
      <c r="I62" s="94" t="e">
        <f>ROUND(('фонд начисленной заработной пла'!G62/'среднесписочная численность'!G62/12)*1000,1)</f>
        <v>#DIV/0!</v>
      </c>
      <c r="J62" s="85" t="e">
        <f t="shared" si="23"/>
        <v>#DIV/0!</v>
      </c>
      <c r="K62" s="94" t="e">
        <f>ROUND(('фонд начисленной заработной пла'!K62/'среднесписочная численность'!I62/12)*1000,1)</f>
        <v>#DIV/0!</v>
      </c>
      <c r="L62" s="85" t="e">
        <f t="shared" si="26"/>
        <v>#DIV/0!</v>
      </c>
      <c r="M62" s="1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6.5" hidden="1" customHeight="1" x14ac:dyDescent="0.3">
      <c r="A63" s="93" t="str">
        <f>'фонд начисленной заработной пла'!A63</f>
        <v>(наименование предприятия, организации)</v>
      </c>
      <c r="B63" s="94" t="e">
        <f>ROUND(('фонд начисленной заработной пла'!B63/'среднесписочная численность'!B63/12)*1000,1)</f>
        <v>#DIV/0!</v>
      </c>
      <c r="C63" s="94" t="e">
        <f>ROUND(('фонд начисленной заработной пла'!C63/'среднесписочная численность'!C63/12)*1000,1)</f>
        <v>#DIV/0!</v>
      </c>
      <c r="D63" s="85" t="e">
        <f t="shared" si="20"/>
        <v>#DIV/0!</v>
      </c>
      <c r="E63" s="94" t="e">
        <f>ROUND(('фонд начисленной заработной пла'!E63/'среднесписочная численность'!E63/12)*1000,1)</f>
        <v>#DIV/0!</v>
      </c>
      <c r="F63" s="85" t="e">
        <f t="shared" si="35"/>
        <v>#DIV/0!</v>
      </c>
      <c r="G63" s="94" t="e">
        <f>ROUND(('фонд начисленной заработной пла'!G63/'среднесписочная численность'!G63/12)*1000,1)</f>
        <v>#DIV/0!</v>
      </c>
      <c r="H63" s="85" t="e">
        <f t="shared" si="36"/>
        <v>#DIV/0!</v>
      </c>
      <c r="I63" s="94" t="e">
        <f>ROUND(('фонд начисленной заработной пла'!G63/'среднесписочная численность'!G63/12)*1000,1)</f>
        <v>#DIV/0!</v>
      </c>
      <c r="J63" s="85" t="e">
        <f t="shared" si="23"/>
        <v>#DIV/0!</v>
      </c>
      <c r="K63" s="94" t="e">
        <f>ROUND(('фонд начисленной заработной пла'!K63/'среднесписочная численность'!I63/12)*1000,1)</f>
        <v>#DIV/0!</v>
      </c>
      <c r="L63" s="85" t="e">
        <f t="shared" si="26"/>
        <v>#DIV/0!</v>
      </c>
      <c r="M63" s="1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4.75" hidden="1" customHeight="1" x14ac:dyDescent="0.3">
      <c r="A64" s="102" t="s">
        <v>29</v>
      </c>
      <c r="B64" s="108" t="e">
        <f>ROUND(('фонд начисленной заработной пла'!B64/'среднесписочная численность'!B64/12)*1000,1)</f>
        <v>#DIV/0!</v>
      </c>
      <c r="C64" s="108" t="e">
        <f>ROUND(('фонд начисленной заработной пла'!C64/'среднесписочная численность'!C64/12)*1000,1)</f>
        <v>#DIV/0!</v>
      </c>
      <c r="D64" s="105" t="e">
        <f t="shared" si="20"/>
        <v>#DIV/0!</v>
      </c>
      <c r="E64" s="108" t="e">
        <f>ROUND(('фонд начисленной заработной пла'!E64/'среднесписочная численность'!E64/12)*1000,1)</f>
        <v>#DIV/0!</v>
      </c>
      <c r="F64" s="105" t="e">
        <f t="shared" si="35"/>
        <v>#DIV/0!</v>
      </c>
      <c r="G64" s="108" t="e">
        <f>ROUND(('фонд начисленной заработной пла'!G64/'среднесписочная численность'!G64/12)*1000,1)</f>
        <v>#DIV/0!</v>
      </c>
      <c r="H64" s="105" t="e">
        <f t="shared" si="36"/>
        <v>#DIV/0!</v>
      </c>
      <c r="I64" s="108" t="e">
        <f>ROUND(('фонд начисленной заработной пла'!G64/'среднесписочная численность'!G64/12)*1000,1)</f>
        <v>#DIV/0!</v>
      </c>
      <c r="J64" s="105" t="e">
        <f t="shared" si="23"/>
        <v>#DIV/0!</v>
      </c>
      <c r="K64" s="108" t="e">
        <f>ROUND(('фонд начисленной заработной пла'!K64/'среднесписочная численность'!I64/12)*1000,1)</f>
        <v>#DIV/0!</v>
      </c>
      <c r="L64" s="105" t="e">
        <f t="shared" si="26"/>
        <v>#DIV/0!</v>
      </c>
      <c r="M64" s="1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hidden="1" customHeight="1" x14ac:dyDescent="0.3">
      <c r="A65" s="93" t="str">
        <f>'фонд начисленной заработной пла'!A65</f>
        <v>(наименование предприятия, организации)</v>
      </c>
      <c r="B65" s="94" t="e">
        <f>ROUND(('фонд начисленной заработной пла'!B65/'среднесписочная численность'!B65/12)*1000,1)</f>
        <v>#DIV/0!</v>
      </c>
      <c r="C65" s="94" t="e">
        <f>ROUND(('фонд начисленной заработной пла'!C65/'среднесписочная численность'!C65/12)*1000,1)</f>
        <v>#DIV/0!</v>
      </c>
      <c r="D65" s="85" t="e">
        <f t="shared" si="20"/>
        <v>#DIV/0!</v>
      </c>
      <c r="E65" s="94" t="e">
        <f>ROUND(('фонд начисленной заработной пла'!E65/'среднесписочная численность'!E65/12)*1000,1)</f>
        <v>#DIV/0!</v>
      </c>
      <c r="F65" s="85" t="e">
        <f t="shared" si="35"/>
        <v>#DIV/0!</v>
      </c>
      <c r="G65" s="94" t="e">
        <f>ROUND(('фонд начисленной заработной пла'!G65/'среднесписочная численность'!G65/12)*1000,1)</f>
        <v>#DIV/0!</v>
      </c>
      <c r="H65" s="85" t="e">
        <f t="shared" si="36"/>
        <v>#DIV/0!</v>
      </c>
      <c r="I65" s="94" t="e">
        <f>ROUND(('фонд начисленной заработной пла'!G65/'среднесписочная численность'!G65/12)*1000,1)</f>
        <v>#DIV/0!</v>
      </c>
      <c r="J65" s="85" t="e">
        <f t="shared" si="23"/>
        <v>#DIV/0!</v>
      </c>
      <c r="K65" s="94" t="e">
        <f>ROUND(('фонд начисленной заработной пла'!K65/'среднесписочная численность'!I65/12)*1000,1)</f>
        <v>#DIV/0!</v>
      </c>
      <c r="L65" s="85" t="e">
        <f t="shared" si="26"/>
        <v>#DIV/0!</v>
      </c>
      <c r="M65" s="1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8" hidden="1" customHeight="1" x14ac:dyDescent="0.3">
      <c r="A66" s="93" t="str">
        <f>'фонд начисленной заработной пла'!A66</f>
        <v>(наименование предприятия, организации)</v>
      </c>
      <c r="B66" s="94" t="e">
        <f>ROUND(('фонд начисленной заработной пла'!B66/'среднесписочная численность'!B66/12)*1000,1)</f>
        <v>#DIV/0!</v>
      </c>
      <c r="C66" s="94" t="e">
        <f>ROUND(('фонд начисленной заработной пла'!C66/'среднесписочная численность'!C66/12)*1000,1)</f>
        <v>#DIV/0!</v>
      </c>
      <c r="D66" s="85" t="e">
        <f t="shared" si="20"/>
        <v>#DIV/0!</v>
      </c>
      <c r="E66" s="94" t="e">
        <f>ROUND(('фонд начисленной заработной пла'!E66/'среднесписочная численность'!E66/12)*1000,1)</f>
        <v>#DIV/0!</v>
      </c>
      <c r="F66" s="85" t="e">
        <f t="shared" si="35"/>
        <v>#DIV/0!</v>
      </c>
      <c r="G66" s="94" t="e">
        <f>ROUND(('фонд начисленной заработной пла'!G66/'среднесписочная численность'!G66/12)*1000,1)</f>
        <v>#DIV/0!</v>
      </c>
      <c r="H66" s="85" t="e">
        <f t="shared" si="36"/>
        <v>#DIV/0!</v>
      </c>
      <c r="I66" s="94" t="e">
        <f>ROUND(('фонд начисленной заработной пла'!G66/'среднесписочная численность'!G66/12)*1000,1)</f>
        <v>#DIV/0!</v>
      </c>
      <c r="J66" s="85" t="e">
        <f t="shared" si="23"/>
        <v>#DIV/0!</v>
      </c>
      <c r="K66" s="94" t="e">
        <f>ROUND(('фонд начисленной заработной пла'!K66/'среднесписочная численность'!I66/12)*1000,1)</f>
        <v>#DIV/0!</v>
      </c>
      <c r="L66" s="85" t="e">
        <f t="shared" si="26"/>
        <v>#DIV/0!</v>
      </c>
      <c r="M66" s="1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36.75" hidden="1" customHeight="1" x14ac:dyDescent="0.3">
      <c r="A67" s="102" t="s">
        <v>30</v>
      </c>
      <c r="B67" s="108" t="e">
        <f>ROUND(('фонд начисленной заработной пла'!B67/'среднесписочная численность'!B67/12)*1000,1)</f>
        <v>#DIV/0!</v>
      </c>
      <c r="C67" s="108" t="e">
        <f>ROUND(('фонд начисленной заработной пла'!C67/'среднесписочная численность'!C67/12)*1000,1)</f>
        <v>#DIV/0!</v>
      </c>
      <c r="D67" s="105" t="e">
        <f t="shared" si="20"/>
        <v>#DIV/0!</v>
      </c>
      <c r="E67" s="108" t="e">
        <f>ROUND(('фонд начисленной заработной пла'!E67/'среднесписочная численность'!E67/12)*1000,1)</f>
        <v>#DIV/0!</v>
      </c>
      <c r="F67" s="105" t="e">
        <f t="shared" si="35"/>
        <v>#DIV/0!</v>
      </c>
      <c r="G67" s="108" t="e">
        <f>ROUND(('фонд начисленной заработной пла'!G67/'среднесписочная численность'!G67/12)*1000,1)</f>
        <v>#DIV/0!</v>
      </c>
      <c r="H67" s="105" t="e">
        <f t="shared" si="36"/>
        <v>#DIV/0!</v>
      </c>
      <c r="I67" s="108" t="e">
        <f>ROUND(('фонд начисленной заработной пла'!G67/'среднесписочная численность'!G67/12)*1000,1)</f>
        <v>#DIV/0!</v>
      </c>
      <c r="J67" s="105" t="e">
        <f t="shared" si="23"/>
        <v>#DIV/0!</v>
      </c>
      <c r="K67" s="108" t="e">
        <f>ROUND(('фонд начисленной заработной пла'!K67/'среднесписочная численность'!I67/12)*1000,1)</f>
        <v>#DIV/0!</v>
      </c>
      <c r="L67" s="105" t="e">
        <f t="shared" si="26"/>
        <v>#DIV/0!</v>
      </c>
      <c r="M67" s="1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hidden="1" customHeight="1" x14ac:dyDescent="0.3">
      <c r="A68" s="93" t="str">
        <f>'фонд начисленной заработной пла'!A68</f>
        <v>(наименование предприятия, организации)</v>
      </c>
      <c r="B68" s="94" t="e">
        <f>ROUND(('фонд начисленной заработной пла'!B68/'среднесписочная численность'!B68/12)*1000,1)</f>
        <v>#DIV/0!</v>
      </c>
      <c r="C68" s="94" t="e">
        <f>ROUND(('фонд начисленной заработной пла'!C68/'среднесписочная численность'!C68/12)*1000,1)</f>
        <v>#DIV/0!</v>
      </c>
      <c r="D68" s="85" t="e">
        <f t="shared" si="20"/>
        <v>#DIV/0!</v>
      </c>
      <c r="E68" s="94" t="e">
        <f>ROUND(('фонд начисленной заработной пла'!E68/'среднесписочная численность'!E68/12)*1000,1)</f>
        <v>#DIV/0!</v>
      </c>
      <c r="F68" s="85" t="e">
        <f t="shared" si="35"/>
        <v>#DIV/0!</v>
      </c>
      <c r="G68" s="94" t="e">
        <f>ROUND(('фонд начисленной заработной пла'!G68/'среднесписочная численность'!G68/12)*1000,1)</f>
        <v>#DIV/0!</v>
      </c>
      <c r="H68" s="85" t="e">
        <f t="shared" si="36"/>
        <v>#DIV/0!</v>
      </c>
      <c r="I68" s="94" t="e">
        <f>ROUND(('фонд начисленной заработной пла'!G68/'среднесписочная численность'!G68/12)*1000,1)</f>
        <v>#DIV/0!</v>
      </c>
      <c r="J68" s="85" t="e">
        <f t="shared" si="23"/>
        <v>#DIV/0!</v>
      </c>
      <c r="K68" s="94" t="e">
        <f>ROUND(('фонд начисленной заработной пла'!K68/'среднесписочная численность'!I68/12)*1000,1)</f>
        <v>#DIV/0!</v>
      </c>
      <c r="L68" s="85" t="e">
        <f t="shared" si="26"/>
        <v>#DIV/0!</v>
      </c>
      <c r="M68" s="1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6.5" hidden="1" customHeight="1" x14ac:dyDescent="0.3">
      <c r="A69" s="93" t="str">
        <f>'фонд начисленной заработной пла'!A69</f>
        <v>(наименование предприятия, организации)</v>
      </c>
      <c r="B69" s="94" t="e">
        <f>ROUND(('фонд начисленной заработной пла'!B69/'среднесписочная численность'!B69/12)*1000,1)</f>
        <v>#DIV/0!</v>
      </c>
      <c r="C69" s="94" t="e">
        <f>ROUND(('фонд начисленной заработной пла'!C69/'среднесписочная численность'!C69/12)*1000,1)</f>
        <v>#DIV/0!</v>
      </c>
      <c r="D69" s="85" t="e">
        <f t="shared" ref="D69:D100" si="37">ROUND(C69/B69*100,1)</f>
        <v>#DIV/0!</v>
      </c>
      <c r="E69" s="94" t="e">
        <f>ROUND(('фонд начисленной заработной пла'!E69/'среднесписочная численность'!E69/12)*1000,1)</f>
        <v>#DIV/0!</v>
      </c>
      <c r="F69" s="85" t="e">
        <f t="shared" si="35"/>
        <v>#DIV/0!</v>
      </c>
      <c r="G69" s="94" t="e">
        <f>ROUND(('фонд начисленной заработной пла'!G69/'среднесписочная численность'!G69/12)*1000,1)</f>
        <v>#DIV/0!</v>
      </c>
      <c r="H69" s="85" t="e">
        <f t="shared" si="36"/>
        <v>#DIV/0!</v>
      </c>
      <c r="I69" s="94" t="e">
        <f>ROUND(('фонд начисленной заработной пла'!G69/'среднесписочная численность'!G69/12)*1000,1)</f>
        <v>#DIV/0!</v>
      </c>
      <c r="J69" s="85" t="e">
        <f t="shared" si="23"/>
        <v>#DIV/0!</v>
      </c>
      <c r="K69" s="94" t="e">
        <f>ROUND(('фонд начисленной заработной пла'!K69/'среднесписочная численность'!I69/12)*1000,1)</f>
        <v>#DIV/0!</v>
      </c>
      <c r="L69" s="85" t="e">
        <f t="shared" ref="L69:L100" si="38">ROUND(K69/G69*100,1)</f>
        <v>#DIV/0!</v>
      </c>
      <c r="M69" s="1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4.75" hidden="1" customHeight="1" x14ac:dyDescent="0.3">
      <c r="A70" s="102" t="s">
        <v>3</v>
      </c>
      <c r="B70" s="108" t="e">
        <f>ROUND(('фонд начисленной заработной пла'!B70/'среднесписочная численность'!B70/12)*1000,1)</f>
        <v>#DIV/0!</v>
      </c>
      <c r="C70" s="108" t="e">
        <f>ROUND(('фонд начисленной заработной пла'!C70/'среднесписочная численность'!C70/12)*1000,1)</f>
        <v>#DIV/0!</v>
      </c>
      <c r="D70" s="105" t="e">
        <f t="shared" si="37"/>
        <v>#DIV/0!</v>
      </c>
      <c r="E70" s="108" t="e">
        <f>ROUND(('фонд начисленной заработной пла'!E70/'среднесписочная численность'!E70/12)*1000,1)</f>
        <v>#DIV/0!</v>
      </c>
      <c r="F70" s="105" t="e">
        <f t="shared" si="35"/>
        <v>#DIV/0!</v>
      </c>
      <c r="G70" s="108" t="e">
        <f>ROUND(('фонд начисленной заработной пла'!G70/'среднесписочная численность'!G70/12)*1000,1)</f>
        <v>#DIV/0!</v>
      </c>
      <c r="H70" s="105" t="e">
        <f t="shared" si="36"/>
        <v>#DIV/0!</v>
      </c>
      <c r="I70" s="108" t="e">
        <f>ROUND(('фонд начисленной заработной пла'!G70/'среднесписочная численность'!G70/12)*1000,1)</f>
        <v>#DIV/0!</v>
      </c>
      <c r="J70" s="105" t="e">
        <f t="shared" si="23"/>
        <v>#DIV/0!</v>
      </c>
      <c r="K70" s="108" t="e">
        <f>ROUND(('фонд начисленной заработной пла'!K70/'среднесписочная численность'!I70/12)*1000,1)</f>
        <v>#DIV/0!</v>
      </c>
      <c r="L70" s="105" t="e">
        <f t="shared" si="38"/>
        <v>#DIV/0!</v>
      </c>
      <c r="M70" s="1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7.25" hidden="1" customHeight="1" x14ac:dyDescent="0.3">
      <c r="A71" s="93" t="str">
        <f>'фонд начисленной заработной пла'!A71</f>
        <v>(наименование предприятия, организации)</v>
      </c>
      <c r="B71" s="94" t="e">
        <f>ROUND(('фонд начисленной заработной пла'!B71/'среднесписочная численность'!B71/12)*1000,1)</f>
        <v>#DIV/0!</v>
      </c>
      <c r="C71" s="94" t="e">
        <f>ROUND(('фонд начисленной заработной пла'!C71/'среднесписочная численность'!C71/12)*1000,1)</f>
        <v>#DIV/0!</v>
      </c>
      <c r="D71" s="85" t="e">
        <f t="shared" si="37"/>
        <v>#DIV/0!</v>
      </c>
      <c r="E71" s="94" t="e">
        <f>ROUND(('фонд начисленной заработной пла'!E71/'среднесписочная численность'!E71/12)*1000,1)</f>
        <v>#DIV/0!</v>
      </c>
      <c r="F71" s="85" t="e">
        <f t="shared" si="35"/>
        <v>#DIV/0!</v>
      </c>
      <c r="G71" s="94" t="e">
        <f>ROUND(('фонд начисленной заработной пла'!G71/'среднесписочная численность'!G71/12)*1000,1)</f>
        <v>#DIV/0!</v>
      </c>
      <c r="H71" s="85" t="e">
        <f t="shared" si="36"/>
        <v>#DIV/0!</v>
      </c>
      <c r="I71" s="94" t="e">
        <f>ROUND(('фонд начисленной заработной пла'!G71/'среднесписочная численность'!G71/12)*1000,1)</f>
        <v>#DIV/0!</v>
      </c>
      <c r="J71" s="85" t="e">
        <f t="shared" si="23"/>
        <v>#DIV/0!</v>
      </c>
      <c r="K71" s="94" t="e">
        <f>ROUND(('фонд начисленной заработной пла'!K71/'среднесписочная численность'!I71/12)*1000,1)</f>
        <v>#DIV/0!</v>
      </c>
      <c r="L71" s="85" t="e">
        <f t="shared" si="38"/>
        <v>#DIV/0!</v>
      </c>
      <c r="M71" s="1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hidden="1" customHeight="1" x14ac:dyDescent="0.3">
      <c r="A72" s="93" t="str">
        <f>'фонд начисленной заработной пла'!A72</f>
        <v>(наименование предприятия, организации)</v>
      </c>
      <c r="B72" s="94" t="e">
        <f>ROUND(('фонд начисленной заработной пла'!B72/'среднесписочная численность'!B72/12)*1000,1)</f>
        <v>#DIV/0!</v>
      </c>
      <c r="C72" s="94" t="e">
        <f>ROUND(('фонд начисленной заработной пла'!C72/'среднесписочная численность'!C72/12)*1000,1)</f>
        <v>#DIV/0!</v>
      </c>
      <c r="D72" s="85" t="e">
        <f t="shared" si="37"/>
        <v>#DIV/0!</v>
      </c>
      <c r="E72" s="94" t="e">
        <f>ROUND(('фонд начисленной заработной пла'!E72/'среднесписочная численность'!E72/12)*1000,1)</f>
        <v>#DIV/0!</v>
      </c>
      <c r="F72" s="85" t="e">
        <f t="shared" si="35"/>
        <v>#DIV/0!</v>
      </c>
      <c r="G72" s="94" t="e">
        <f>ROUND(('фонд начисленной заработной пла'!G72/'среднесписочная численность'!G72/12)*1000,1)</f>
        <v>#DIV/0!</v>
      </c>
      <c r="H72" s="85" t="e">
        <f t="shared" si="36"/>
        <v>#DIV/0!</v>
      </c>
      <c r="I72" s="94" t="e">
        <f>ROUND(('фонд начисленной заработной пла'!G72/'среднесписочная численность'!G72/12)*1000,1)</f>
        <v>#DIV/0!</v>
      </c>
      <c r="J72" s="85" t="e">
        <f t="shared" si="23"/>
        <v>#DIV/0!</v>
      </c>
      <c r="K72" s="94" t="e">
        <f>ROUND(('фонд начисленной заработной пла'!K72/'среднесписочная численность'!I72/12)*1000,1)</f>
        <v>#DIV/0!</v>
      </c>
      <c r="L72" s="85" t="e">
        <f t="shared" si="38"/>
        <v>#DIV/0!</v>
      </c>
      <c r="M72" s="1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25.5" hidden="1" customHeight="1" x14ac:dyDescent="0.3">
      <c r="A73" s="102" t="s">
        <v>31</v>
      </c>
      <c r="B73" s="108" t="e">
        <f>ROUND(('фонд начисленной заработной пла'!B73/'среднесписочная численность'!B73/12)*1000,1)</f>
        <v>#DIV/0!</v>
      </c>
      <c r="C73" s="108" t="e">
        <f>ROUND(('фонд начисленной заработной пла'!C73/'среднесписочная численность'!C73/12)*1000,1)</f>
        <v>#DIV/0!</v>
      </c>
      <c r="D73" s="105" t="e">
        <f t="shared" si="37"/>
        <v>#DIV/0!</v>
      </c>
      <c r="E73" s="108" t="e">
        <f>ROUND(('фонд начисленной заработной пла'!E73/'среднесписочная численность'!E73/12)*1000,1)</f>
        <v>#DIV/0!</v>
      </c>
      <c r="F73" s="105" t="e">
        <f t="shared" si="35"/>
        <v>#DIV/0!</v>
      </c>
      <c r="G73" s="108" t="e">
        <f>ROUND(('фонд начисленной заработной пла'!G73/'среднесписочная численность'!G73/12)*1000,1)</f>
        <v>#DIV/0!</v>
      </c>
      <c r="H73" s="105" t="e">
        <f t="shared" si="36"/>
        <v>#DIV/0!</v>
      </c>
      <c r="I73" s="108" t="e">
        <f>ROUND(('фонд начисленной заработной пла'!G73/'среднесписочная численность'!G73/12)*1000,1)</f>
        <v>#DIV/0!</v>
      </c>
      <c r="J73" s="105" t="e">
        <f t="shared" si="23"/>
        <v>#DIV/0!</v>
      </c>
      <c r="K73" s="108" t="e">
        <f>ROUND(('фонд начисленной заработной пла'!K73/'среднесписочная численность'!I73/12)*1000,1)</f>
        <v>#DIV/0!</v>
      </c>
      <c r="L73" s="105" t="e">
        <f t="shared" si="38"/>
        <v>#DIV/0!</v>
      </c>
      <c r="M73" s="1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hidden="1" customHeight="1" x14ac:dyDescent="0.3">
      <c r="A74" s="93" t="str">
        <f>'фонд начисленной заработной пла'!A74</f>
        <v>(наименование предприятия, организации)</v>
      </c>
      <c r="B74" s="94" t="e">
        <f>ROUND(('фонд начисленной заработной пла'!B74/'среднесписочная численность'!B74/12)*1000,1)</f>
        <v>#DIV/0!</v>
      </c>
      <c r="C74" s="94" t="e">
        <f>ROUND(('фонд начисленной заработной пла'!C74/'среднесписочная численность'!C74/12)*1000,1)</f>
        <v>#DIV/0!</v>
      </c>
      <c r="D74" s="85" t="e">
        <f t="shared" si="37"/>
        <v>#DIV/0!</v>
      </c>
      <c r="E74" s="94" t="e">
        <f>ROUND(('фонд начисленной заработной пла'!E74/'среднесписочная численность'!E74/12)*1000,1)</f>
        <v>#DIV/0!</v>
      </c>
      <c r="F74" s="85" t="e">
        <f t="shared" si="35"/>
        <v>#DIV/0!</v>
      </c>
      <c r="G74" s="94" t="e">
        <f>ROUND(('фонд начисленной заработной пла'!G74/'среднесписочная численность'!G74/12)*1000,1)</f>
        <v>#DIV/0!</v>
      </c>
      <c r="H74" s="85" t="e">
        <f t="shared" si="36"/>
        <v>#DIV/0!</v>
      </c>
      <c r="I74" s="94" t="e">
        <f>ROUND(('фонд начисленной заработной пла'!G74/'среднесписочная численность'!G74/12)*1000,1)</f>
        <v>#DIV/0!</v>
      </c>
      <c r="J74" s="85" t="e">
        <f t="shared" si="23"/>
        <v>#DIV/0!</v>
      </c>
      <c r="K74" s="94" t="e">
        <f>ROUND(('фонд начисленной заработной пла'!K74/'среднесписочная численность'!I74/12)*1000,1)</f>
        <v>#DIV/0!</v>
      </c>
      <c r="L74" s="85" t="e">
        <f t="shared" si="38"/>
        <v>#DIV/0!</v>
      </c>
      <c r="M74" s="1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3.5" hidden="1" customHeight="1" x14ac:dyDescent="0.3">
      <c r="A75" s="93" t="str">
        <f>'фонд начисленной заработной пла'!A75</f>
        <v>(наименование предприятия, организации)</v>
      </c>
      <c r="B75" s="94" t="e">
        <f>ROUND(('фонд начисленной заработной пла'!B75/'среднесписочная численность'!B75/12)*1000,1)</f>
        <v>#DIV/0!</v>
      </c>
      <c r="C75" s="94" t="e">
        <f>ROUND(('фонд начисленной заработной пла'!C75/'среднесписочная численность'!C75/12)*1000,1)</f>
        <v>#DIV/0!</v>
      </c>
      <c r="D75" s="85" t="e">
        <f t="shared" si="37"/>
        <v>#DIV/0!</v>
      </c>
      <c r="E75" s="94" t="e">
        <f>ROUND(('фонд начисленной заработной пла'!E75/'среднесписочная численность'!E75/12)*1000,1)</f>
        <v>#DIV/0!</v>
      </c>
      <c r="F75" s="85" t="e">
        <f t="shared" si="35"/>
        <v>#DIV/0!</v>
      </c>
      <c r="G75" s="94" t="e">
        <f>ROUND(('фонд начисленной заработной пла'!G75/'среднесписочная численность'!G75/12)*1000,1)</f>
        <v>#DIV/0!</v>
      </c>
      <c r="H75" s="85" t="e">
        <f t="shared" si="36"/>
        <v>#DIV/0!</v>
      </c>
      <c r="I75" s="94" t="e">
        <f>ROUND(('фонд начисленной заработной пла'!G75/'среднесписочная численность'!G75/12)*1000,1)</f>
        <v>#DIV/0!</v>
      </c>
      <c r="J75" s="85" t="e">
        <f t="shared" si="23"/>
        <v>#DIV/0!</v>
      </c>
      <c r="K75" s="94" t="e">
        <f>ROUND(('фонд начисленной заработной пла'!K75/'среднесписочная численность'!I75/12)*1000,1)</f>
        <v>#DIV/0!</v>
      </c>
      <c r="L75" s="85" t="e">
        <f t="shared" si="38"/>
        <v>#DIV/0!</v>
      </c>
      <c r="M75" s="1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hidden="1" customHeight="1" x14ac:dyDescent="0.3">
      <c r="A76" s="102" t="s">
        <v>32</v>
      </c>
      <c r="B76" s="108" t="e">
        <f>ROUND(('фонд начисленной заработной пла'!B76/'среднесписочная численность'!B76/12)*1000,1)</f>
        <v>#DIV/0!</v>
      </c>
      <c r="C76" s="108" t="e">
        <f>ROUND(('фонд начисленной заработной пла'!C76/'среднесписочная численность'!C76/12)*1000,1)</f>
        <v>#DIV/0!</v>
      </c>
      <c r="D76" s="105" t="e">
        <f t="shared" si="37"/>
        <v>#DIV/0!</v>
      </c>
      <c r="E76" s="108" t="e">
        <f>ROUND(('фонд начисленной заработной пла'!E76/'среднесписочная численность'!E76/12)*1000,1)</f>
        <v>#DIV/0!</v>
      </c>
      <c r="F76" s="105" t="e">
        <f t="shared" si="35"/>
        <v>#DIV/0!</v>
      </c>
      <c r="G76" s="108" t="e">
        <f>ROUND(('фонд начисленной заработной пла'!G76/'среднесписочная численность'!G76/12)*1000,1)</f>
        <v>#DIV/0!</v>
      </c>
      <c r="H76" s="105" t="e">
        <f t="shared" si="36"/>
        <v>#DIV/0!</v>
      </c>
      <c r="I76" s="108" t="e">
        <f>ROUND(('фонд начисленной заработной пла'!G76/'среднесписочная численность'!G76/12)*1000,1)</f>
        <v>#DIV/0!</v>
      </c>
      <c r="J76" s="105" t="e">
        <f t="shared" si="23"/>
        <v>#DIV/0!</v>
      </c>
      <c r="K76" s="108" t="e">
        <f>ROUND(('фонд начисленной заработной пла'!K76/'среднесписочная численность'!I76/12)*1000,1)</f>
        <v>#DIV/0!</v>
      </c>
      <c r="L76" s="105" t="e">
        <f t="shared" si="38"/>
        <v>#DIV/0!</v>
      </c>
      <c r="M76" s="1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hidden="1" customHeight="1" x14ac:dyDescent="0.3">
      <c r="A77" s="93" t="str">
        <f>'фонд начисленной заработной пла'!A77</f>
        <v>(наименование предприятия, организации)</v>
      </c>
      <c r="B77" s="94" t="e">
        <f>ROUND(('фонд начисленной заработной пла'!B77/'среднесписочная численность'!B77/12)*1000,1)</f>
        <v>#DIV/0!</v>
      </c>
      <c r="C77" s="94" t="e">
        <f>ROUND(('фонд начисленной заработной пла'!C77/'среднесписочная численность'!C77/12)*1000,1)</f>
        <v>#DIV/0!</v>
      </c>
      <c r="D77" s="85" t="e">
        <f t="shared" si="37"/>
        <v>#DIV/0!</v>
      </c>
      <c r="E77" s="94" t="e">
        <f>ROUND(('фонд начисленной заработной пла'!E77/'среднесписочная численность'!E77/12)*1000,1)</f>
        <v>#DIV/0!</v>
      </c>
      <c r="F77" s="85" t="e">
        <f t="shared" si="35"/>
        <v>#DIV/0!</v>
      </c>
      <c r="G77" s="94" t="e">
        <f>ROUND(('фонд начисленной заработной пла'!G77/'среднесписочная численность'!G77/12)*1000,1)</f>
        <v>#DIV/0!</v>
      </c>
      <c r="H77" s="85" t="e">
        <f t="shared" si="36"/>
        <v>#DIV/0!</v>
      </c>
      <c r="I77" s="94" t="e">
        <f>ROUND(('фонд начисленной заработной пла'!G77/'среднесписочная численность'!G77/12)*1000,1)</f>
        <v>#DIV/0!</v>
      </c>
      <c r="J77" s="85" t="e">
        <f t="shared" si="23"/>
        <v>#DIV/0!</v>
      </c>
      <c r="K77" s="94" t="e">
        <f>ROUND(('фонд начисленной заработной пла'!K77/'среднесписочная численность'!I77/12)*1000,1)</f>
        <v>#DIV/0!</v>
      </c>
      <c r="L77" s="85" t="e">
        <f t="shared" si="38"/>
        <v>#DIV/0!</v>
      </c>
      <c r="M77" s="1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8" hidden="1" customHeight="1" x14ac:dyDescent="0.3">
      <c r="A78" s="93" t="str">
        <f>'фонд начисленной заработной пла'!A78</f>
        <v>(наименование предприятия, организации)</v>
      </c>
      <c r="B78" s="94" t="e">
        <f>ROUND(('фонд начисленной заработной пла'!B78/'среднесписочная численность'!B78/12)*1000,1)</f>
        <v>#DIV/0!</v>
      </c>
      <c r="C78" s="94" t="e">
        <f>ROUND(('фонд начисленной заработной пла'!C78/'среднесписочная численность'!C78/12)*1000,1)</f>
        <v>#DIV/0!</v>
      </c>
      <c r="D78" s="85" t="e">
        <f t="shared" si="37"/>
        <v>#DIV/0!</v>
      </c>
      <c r="E78" s="94" t="e">
        <f>ROUND(('фонд начисленной заработной пла'!E78/'среднесписочная численность'!E78/12)*1000,1)</f>
        <v>#DIV/0!</v>
      </c>
      <c r="F78" s="85" t="e">
        <f t="shared" si="35"/>
        <v>#DIV/0!</v>
      </c>
      <c r="G78" s="94" t="e">
        <f>ROUND(('фонд начисленной заработной пла'!G78/'среднесписочная численность'!G78/12)*1000,1)</f>
        <v>#DIV/0!</v>
      </c>
      <c r="H78" s="85" t="e">
        <f t="shared" si="36"/>
        <v>#DIV/0!</v>
      </c>
      <c r="I78" s="94" t="e">
        <f>ROUND(('фонд начисленной заработной пла'!G78/'среднесписочная численность'!G78/12)*1000,1)</f>
        <v>#DIV/0!</v>
      </c>
      <c r="J78" s="85" t="e">
        <f t="shared" si="23"/>
        <v>#DIV/0!</v>
      </c>
      <c r="K78" s="94" t="e">
        <f>ROUND(('фонд начисленной заработной пла'!K78/'среднесписочная численность'!I78/12)*1000,1)</f>
        <v>#DIV/0!</v>
      </c>
      <c r="L78" s="85" t="e">
        <f t="shared" si="38"/>
        <v>#DIV/0!</v>
      </c>
      <c r="M78" s="1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24.75" hidden="1" customHeight="1" x14ac:dyDescent="0.3">
      <c r="A79" s="102" t="s">
        <v>33</v>
      </c>
      <c r="B79" s="108" t="e">
        <f>ROUND(('фонд начисленной заработной пла'!B79/'среднесписочная численность'!B79/12)*1000,1)</f>
        <v>#DIV/0!</v>
      </c>
      <c r="C79" s="108" t="e">
        <f>ROUND(('фонд начисленной заработной пла'!C79/'среднесписочная численность'!C79/12)*1000,1)</f>
        <v>#DIV/0!</v>
      </c>
      <c r="D79" s="105" t="e">
        <f t="shared" si="37"/>
        <v>#DIV/0!</v>
      </c>
      <c r="E79" s="108" t="e">
        <f>ROUND(('фонд начисленной заработной пла'!E79/'среднесписочная численность'!E79/12)*1000,1)</f>
        <v>#DIV/0!</v>
      </c>
      <c r="F79" s="105" t="e">
        <f t="shared" si="35"/>
        <v>#DIV/0!</v>
      </c>
      <c r="G79" s="108" t="e">
        <f>ROUND(('фонд начисленной заработной пла'!G79/'среднесписочная численность'!G79/12)*1000,1)</f>
        <v>#DIV/0!</v>
      </c>
      <c r="H79" s="105" t="e">
        <f t="shared" si="36"/>
        <v>#DIV/0!</v>
      </c>
      <c r="I79" s="108" t="e">
        <f>ROUND(('фонд начисленной заработной пла'!G79/'среднесписочная численность'!G79/12)*1000,1)</f>
        <v>#DIV/0!</v>
      </c>
      <c r="J79" s="105" t="e">
        <f t="shared" si="23"/>
        <v>#DIV/0!</v>
      </c>
      <c r="K79" s="108" t="e">
        <f>ROUND(('фонд начисленной заработной пла'!K79/'среднесписочная численность'!I79/12)*1000,1)</f>
        <v>#DIV/0!</v>
      </c>
      <c r="L79" s="105" t="e">
        <f t="shared" si="38"/>
        <v>#DIV/0!</v>
      </c>
      <c r="M79" s="1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hidden="1" customHeight="1" x14ac:dyDescent="0.3">
      <c r="A80" s="93" t="str">
        <f>'фонд начисленной заработной пла'!A80</f>
        <v>(наименование предприятия, организации)</v>
      </c>
      <c r="B80" s="94" t="e">
        <f>ROUND(('фонд начисленной заработной пла'!B80/'среднесписочная численность'!B80/12)*1000,1)</f>
        <v>#DIV/0!</v>
      </c>
      <c r="C80" s="94" t="e">
        <f>ROUND(('фонд начисленной заработной пла'!C80/'среднесписочная численность'!C80/12)*1000,1)</f>
        <v>#DIV/0!</v>
      </c>
      <c r="D80" s="85" t="e">
        <f t="shared" si="37"/>
        <v>#DIV/0!</v>
      </c>
      <c r="E80" s="94" t="e">
        <f>ROUND(('фонд начисленной заработной пла'!E80/'среднесписочная численность'!E80/12)*1000,1)</f>
        <v>#DIV/0!</v>
      </c>
      <c r="F80" s="85" t="e">
        <f t="shared" si="35"/>
        <v>#DIV/0!</v>
      </c>
      <c r="G80" s="94" t="e">
        <f>ROUND(('фонд начисленной заработной пла'!G80/'среднесписочная численность'!G80/12)*1000,1)</f>
        <v>#DIV/0!</v>
      </c>
      <c r="H80" s="85" t="e">
        <f t="shared" si="36"/>
        <v>#DIV/0!</v>
      </c>
      <c r="I80" s="94" t="e">
        <f>ROUND(('фонд начисленной заработной пла'!G80/'среднесписочная численность'!G80/12)*1000,1)</f>
        <v>#DIV/0!</v>
      </c>
      <c r="J80" s="85" t="e">
        <f t="shared" si="23"/>
        <v>#DIV/0!</v>
      </c>
      <c r="K80" s="94" t="e">
        <f>ROUND(('фонд начисленной заработной пла'!K80/'среднесписочная численность'!I80/12)*1000,1)</f>
        <v>#DIV/0!</v>
      </c>
      <c r="L80" s="85" t="e">
        <f t="shared" si="38"/>
        <v>#DIV/0!</v>
      </c>
      <c r="M80" s="1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8" hidden="1" customHeight="1" x14ac:dyDescent="0.3">
      <c r="A81" s="93" t="str">
        <f>'фонд начисленной заработной пла'!A81</f>
        <v>(наименование предприятия, организации)</v>
      </c>
      <c r="B81" s="94" t="e">
        <f>ROUND(('фонд начисленной заработной пла'!B81/'среднесписочная численность'!B81/12)*1000,1)</f>
        <v>#DIV/0!</v>
      </c>
      <c r="C81" s="94" t="e">
        <f>ROUND(('фонд начисленной заработной пла'!C81/'среднесписочная численность'!C81/12)*1000,1)</f>
        <v>#DIV/0!</v>
      </c>
      <c r="D81" s="85" t="e">
        <f t="shared" si="37"/>
        <v>#DIV/0!</v>
      </c>
      <c r="E81" s="94" t="e">
        <f>ROUND(('фонд начисленной заработной пла'!E81/'среднесписочная численность'!E81/12)*1000,1)</f>
        <v>#DIV/0!</v>
      </c>
      <c r="F81" s="85" t="e">
        <f t="shared" si="35"/>
        <v>#DIV/0!</v>
      </c>
      <c r="G81" s="94" t="e">
        <f>ROUND(('фонд начисленной заработной пла'!G81/'среднесписочная численность'!G81/12)*1000,1)</f>
        <v>#DIV/0!</v>
      </c>
      <c r="H81" s="85" t="e">
        <f t="shared" si="36"/>
        <v>#DIV/0!</v>
      </c>
      <c r="I81" s="94" t="e">
        <f>ROUND(('фонд начисленной заработной пла'!G81/'среднесписочная численность'!G81/12)*1000,1)</f>
        <v>#DIV/0!</v>
      </c>
      <c r="J81" s="85" t="e">
        <f t="shared" si="23"/>
        <v>#DIV/0!</v>
      </c>
      <c r="K81" s="94" t="e">
        <f>ROUND(('фонд начисленной заработной пла'!K81/'среднесписочная численность'!I81/12)*1000,1)</f>
        <v>#DIV/0!</v>
      </c>
      <c r="L81" s="85" t="e">
        <f t="shared" si="38"/>
        <v>#DIV/0!</v>
      </c>
      <c r="M81" s="1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24.75" hidden="1" customHeight="1" x14ac:dyDescent="0.3">
      <c r="A82" s="102" t="s">
        <v>34</v>
      </c>
      <c r="B82" s="108" t="e">
        <f>ROUND(('фонд начисленной заработной пла'!B82/'среднесписочная численность'!B82/12)*1000,1)</f>
        <v>#DIV/0!</v>
      </c>
      <c r="C82" s="108" t="e">
        <f>ROUND(('фонд начисленной заработной пла'!C82/'среднесписочная численность'!C82/12)*1000,1)</f>
        <v>#DIV/0!</v>
      </c>
      <c r="D82" s="105" t="e">
        <f t="shared" si="37"/>
        <v>#DIV/0!</v>
      </c>
      <c r="E82" s="108" t="e">
        <f>ROUND(('фонд начисленной заработной пла'!E82/'среднесписочная численность'!E82/12)*1000,1)</f>
        <v>#DIV/0!</v>
      </c>
      <c r="F82" s="105" t="e">
        <f t="shared" si="35"/>
        <v>#DIV/0!</v>
      </c>
      <c r="G82" s="108" t="e">
        <f>ROUND(('фонд начисленной заработной пла'!G82/'среднесписочная численность'!G82/12)*1000,1)</f>
        <v>#DIV/0!</v>
      </c>
      <c r="H82" s="105" t="e">
        <f t="shared" si="36"/>
        <v>#DIV/0!</v>
      </c>
      <c r="I82" s="108" t="e">
        <f>ROUND(('фонд начисленной заработной пла'!G82/'среднесписочная численность'!G82/12)*1000,1)</f>
        <v>#DIV/0!</v>
      </c>
      <c r="J82" s="105" t="e">
        <f t="shared" si="23"/>
        <v>#DIV/0!</v>
      </c>
      <c r="K82" s="108" t="e">
        <f>ROUND(('фонд начисленной заработной пла'!K82/'среднесписочная численность'!I82/12)*1000,1)</f>
        <v>#DIV/0!</v>
      </c>
      <c r="L82" s="105" t="e">
        <f t="shared" si="38"/>
        <v>#DIV/0!</v>
      </c>
      <c r="M82" s="1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hidden="1" customHeight="1" x14ac:dyDescent="0.3">
      <c r="A83" s="93" t="str">
        <f>'фонд начисленной заработной пла'!A83</f>
        <v>(наименование предприятия, организации)</v>
      </c>
      <c r="B83" s="94" t="e">
        <f>ROUND(('фонд начисленной заработной пла'!B83/'среднесписочная численность'!B83/12)*1000,1)</f>
        <v>#DIV/0!</v>
      </c>
      <c r="C83" s="94" t="e">
        <f>ROUND(('фонд начисленной заработной пла'!C83/'среднесписочная численность'!C83/12)*1000,1)</f>
        <v>#DIV/0!</v>
      </c>
      <c r="D83" s="85" t="e">
        <f t="shared" si="37"/>
        <v>#DIV/0!</v>
      </c>
      <c r="E83" s="94" t="e">
        <f>ROUND(('фонд начисленной заработной пла'!E83/'среднесписочная численность'!E83/12)*1000,1)</f>
        <v>#DIV/0!</v>
      </c>
      <c r="F83" s="85" t="e">
        <f t="shared" si="35"/>
        <v>#DIV/0!</v>
      </c>
      <c r="G83" s="94" t="e">
        <f>ROUND(('фонд начисленной заработной пла'!G83/'среднесписочная численность'!G83/12)*1000,1)</f>
        <v>#DIV/0!</v>
      </c>
      <c r="H83" s="85" t="e">
        <f t="shared" si="36"/>
        <v>#DIV/0!</v>
      </c>
      <c r="I83" s="94" t="e">
        <f>ROUND(('фонд начисленной заработной пла'!G83/'среднесписочная численность'!G83/12)*1000,1)</f>
        <v>#DIV/0!</v>
      </c>
      <c r="J83" s="85" t="e">
        <f t="shared" si="23"/>
        <v>#DIV/0!</v>
      </c>
      <c r="K83" s="94" t="e">
        <f>ROUND(('фонд начисленной заработной пла'!K83/'среднесписочная численность'!I83/12)*1000,1)</f>
        <v>#DIV/0!</v>
      </c>
      <c r="L83" s="85" t="e">
        <f t="shared" si="38"/>
        <v>#DIV/0!</v>
      </c>
      <c r="M83" s="1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7.25" hidden="1" customHeight="1" x14ac:dyDescent="0.3">
      <c r="A84" s="93" t="str">
        <f>'фонд начисленной заработной пла'!A84</f>
        <v>(наименование предприятия, организации)</v>
      </c>
      <c r="B84" s="94" t="e">
        <f>ROUND(('фонд начисленной заработной пла'!B84/'среднесписочная численность'!B84/12)*1000,1)</f>
        <v>#DIV/0!</v>
      </c>
      <c r="C84" s="94" t="e">
        <f>ROUND(('фонд начисленной заработной пла'!C84/'среднесписочная численность'!C84/12)*1000,1)</f>
        <v>#DIV/0!</v>
      </c>
      <c r="D84" s="85" t="e">
        <f t="shared" si="37"/>
        <v>#DIV/0!</v>
      </c>
      <c r="E84" s="94" t="e">
        <f>ROUND(('фонд начисленной заработной пла'!E84/'среднесписочная численность'!E84/12)*1000,1)</f>
        <v>#DIV/0!</v>
      </c>
      <c r="F84" s="85" t="e">
        <f t="shared" si="35"/>
        <v>#DIV/0!</v>
      </c>
      <c r="G84" s="94" t="e">
        <f>ROUND(('фонд начисленной заработной пла'!G84/'среднесписочная численность'!G84/12)*1000,1)</f>
        <v>#DIV/0!</v>
      </c>
      <c r="H84" s="85" t="e">
        <f t="shared" si="36"/>
        <v>#DIV/0!</v>
      </c>
      <c r="I84" s="94" t="e">
        <f>ROUND(('фонд начисленной заработной пла'!G84/'среднесписочная численность'!G84/12)*1000,1)</f>
        <v>#DIV/0!</v>
      </c>
      <c r="J84" s="85" t="e">
        <f t="shared" si="23"/>
        <v>#DIV/0!</v>
      </c>
      <c r="K84" s="94" t="e">
        <f>ROUND(('фонд начисленной заработной пла'!K84/'среднесписочная численность'!I84/12)*1000,1)</f>
        <v>#DIV/0!</v>
      </c>
      <c r="L84" s="85" t="e">
        <f t="shared" si="38"/>
        <v>#DIV/0!</v>
      </c>
      <c r="M84" s="1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24.75" hidden="1" customHeight="1" x14ac:dyDescent="0.3">
      <c r="A85" s="102" t="s">
        <v>35</v>
      </c>
      <c r="B85" s="108" t="e">
        <f>ROUND(('фонд начисленной заработной пла'!B85/'среднесписочная численность'!B85/12)*1000,1)</f>
        <v>#DIV/0!</v>
      </c>
      <c r="C85" s="108" t="e">
        <f>ROUND(('фонд начисленной заработной пла'!C85/'среднесписочная численность'!C85/12)*1000,1)</f>
        <v>#DIV/0!</v>
      </c>
      <c r="D85" s="105" t="e">
        <f t="shared" si="37"/>
        <v>#DIV/0!</v>
      </c>
      <c r="E85" s="108" t="e">
        <f>ROUND(('фонд начисленной заработной пла'!E85/'среднесписочная численность'!E85/12)*1000,1)</f>
        <v>#DIV/0!</v>
      </c>
      <c r="F85" s="105" t="e">
        <f t="shared" si="35"/>
        <v>#DIV/0!</v>
      </c>
      <c r="G85" s="108" t="e">
        <f>ROUND(('фонд начисленной заработной пла'!G85/'среднесписочная численность'!G85/12)*1000,1)</f>
        <v>#DIV/0!</v>
      </c>
      <c r="H85" s="105" t="e">
        <f t="shared" si="36"/>
        <v>#DIV/0!</v>
      </c>
      <c r="I85" s="108" t="e">
        <f>ROUND(('фонд начисленной заработной пла'!G85/'среднесписочная численность'!G85/12)*1000,1)</f>
        <v>#DIV/0!</v>
      </c>
      <c r="J85" s="105" t="e">
        <f t="shared" si="23"/>
        <v>#DIV/0!</v>
      </c>
      <c r="K85" s="108" t="e">
        <f>ROUND(('фонд начисленной заработной пла'!K85/'среднесписочная численность'!I85/12)*1000,1)</f>
        <v>#DIV/0!</v>
      </c>
      <c r="L85" s="105" t="e">
        <f t="shared" si="38"/>
        <v>#DIV/0!</v>
      </c>
      <c r="M85" s="1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8" hidden="1" customHeight="1" x14ac:dyDescent="0.3">
      <c r="A86" s="93" t="str">
        <f>'фонд начисленной заработной пла'!A86</f>
        <v>(наименование предприятия, организации)</v>
      </c>
      <c r="B86" s="94" t="e">
        <f>ROUND(('фонд начисленной заработной пла'!B86/'среднесписочная численность'!B86/12)*1000,1)</f>
        <v>#DIV/0!</v>
      </c>
      <c r="C86" s="94" t="e">
        <f>ROUND(('фонд начисленной заработной пла'!C86/'среднесписочная численность'!C86/12)*1000,1)</f>
        <v>#DIV/0!</v>
      </c>
      <c r="D86" s="85" t="e">
        <f t="shared" si="37"/>
        <v>#DIV/0!</v>
      </c>
      <c r="E86" s="94" t="e">
        <f>ROUND(('фонд начисленной заработной пла'!E86/'среднесписочная численность'!E86/12)*1000,1)</f>
        <v>#DIV/0!</v>
      </c>
      <c r="F86" s="85" t="e">
        <f t="shared" si="35"/>
        <v>#DIV/0!</v>
      </c>
      <c r="G86" s="94" t="e">
        <f>ROUND(('фонд начисленной заработной пла'!G86/'среднесписочная численность'!G86/12)*1000,1)</f>
        <v>#DIV/0!</v>
      </c>
      <c r="H86" s="85" t="e">
        <f t="shared" si="36"/>
        <v>#DIV/0!</v>
      </c>
      <c r="I86" s="94" t="e">
        <f>ROUND(('фонд начисленной заработной пла'!G86/'среднесписочная численность'!G86/12)*1000,1)</f>
        <v>#DIV/0!</v>
      </c>
      <c r="J86" s="85" t="e">
        <f t="shared" si="23"/>
        <v>#DIV/0!</v>
      </c>
      <c r="K86" s="94" t="e">
        <f>ROUND(('фонд начисленной заработной пла'!K86/'среднесписочная численность'!I86/12)*1000,1)</f>
        <v>#DIV/0!</v>
      </c>
      <c r="L86" s="85" t="e">
        <f t="shared" si="38"/>
        <v>#DIV/0!</v>
      </c>
      <c r="M86" s="1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8" hidden="1" customHeight="1" x14ac:dyDescent="0.3">
      <c r="A87" s="93" t="str">
        <f>'фонд начисленной заработной пла'!A87</f>
        <v>(наименование предприятия, организации)</v>
      </c>
      <c r="B87" s="94" t="e">
        <f>ROUND(('фонд начисленной заработной пла'!B87/'среднесписочная численность'!B87/12)*1000,1)</f>
        <v>#DIV/0!</v>
      </c>
      <c r="C87" s="94" t="e">
        <f>ROUND(('фонд начисленной заработной пла'!C87/'среднесписочная численность'!C87/12)*1000,1)</f>
        <v>#DIV/0!</v>
      </c>
      <c r="D87" s="85" t="e">
        <f t="shared" si="37"/>
        <v>#DIV/0!</v>
      </c>
      <c r="E87" s="94" t="e">
        <f>ROUND(('фонд начисленной заработной пла'!E87/'среднесписочная численность'!E87/12)*1000,1)</f>
        <v>#DIV/0!</v>
      </c>
      <c r="F87" s="85" t="e">
        <f t="shared" si="35"/>
        <v>#DIV/0!</v>
      </c>
      <c r="G87" s="94" t="e">
        <f>ROUND(('фонд начисленной заработной пла'!G87/'среднесписочная численность'!G87/12)*1000,1)</f>
        <v>#DIV/0!</v>
      </c>
      <c r="H87" s="85" t="e">
        <f t="shared" si="36"/>
        <v>#DIV/0!</v>
      </c>
      <c r="I87" s="94" t="e">
        <f>ROUND(('фонд начисленной заработной пла'!G87/'среднесписочная численность'!G87/12)*1000,1)</f>
        <v>#DIV/0!</v>
      </c>
      <c r="J87" s="85" t="e">
        <f t="shared" si="23"/>
        <v>#DIV/0!</v>
      </c>
      <c r="K87" s="94" t="e">
        <f>ROUND(('фонд начисленной заработной пла'!K87/'среднесписочная численность'!I87/12)*1000,1)</f>
        <v>#DIV/0!</v>
      </c>
      <c r="L87" s="85" t="e">
        <f t="shared" si="38"/>
        <v>#DIV/0!</v>
      </c>
      <c r="M87" s="1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27" hidden="1" customHeight="1" x14ac:dyDescent="0.3">
      <c r="A88" s="102" t="s">
        <v>36</v>
      </c>
      <c r="B88" s="108" t="e">
        <f>ROUND(('фонд начисленной заработной пла'!B88/'среднесписочная численность'!B88/12)*1000,1)</f>
        <v>#DIV/0!</v>
      </c>
      <c r="C88" s="108" t="e">
        <f>ROUND(('фонд начисленной заработной пла'!C88/'среднесписочная численность'!C88/12)*1000,1)</f>
        <v>#DIV/0!</v>
      </c>
      <c r="D88" s="105" t="e">
        <f t="shared" si="37"/>
        <v>#DIV/0!</v>
      </c>
      <c r="E88" s="108" t="e">
        <f>ROUND(('фонд начисленной заработной пла'!E88/'среднесписочная численность'!E88/12)*1000,1)</f>
        <v>#DIV/0!</v>
      </c>
      <c r="F88" s="105" t="e">
        <f t="shared" si="35"/>
        <v>#DIV/0!</v>
      </c>
      <c r="G88" s="108" t="e">
        <f>ROUND(('фонд начисленной заработной пла'!G88/'среднесписочная численность'!G88/12)*1000,1)</f>
        <v>#DIV/0!</v>
      </c>
      <c r="H88" s="105" t="e">
        <f t="shared" si="36"/>
        <v>#DIV/0!</v>
      </c>
      <c r="I88" s="108" t="e">
        <f>ROUND(('фонд начисленной заработной пла'!G88/'среднесписочная численность'!G88/12)*1000,1)</f>
        <v>#DIV/0!</v>
      </c>
      <c r="J88" s="105" t="e">
        <f t="shared" si="23"/>
        <v>#DIV/0!</v>
      </c>
      <c r="K88" s="108" t="e">
        <f>ROUND(('фонд начисленной заработной пла'!K88/'среднесписочная численность'!I88/12)*1000,1)</f>
        <v>#DIV/0!</v>
      </c>
      <c r="L88" s="105" t="e">
        <f t="shared" si="38"/>
        <v>#DIV/0!</v>
      </c>
      <c r="M88" s="1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hidden="1" customHeight="1" x14ac:dyDescent="0.3">
      <c r="A89" s="93" t="str">
        <f>'фонд начисленной заработной пла'!A89</f>
        <v>(наименование предприятия, организации)</v>
      </c>
      <c r="B89" s="94" t="e">
        <f>ROUND(('фонд начисленной заработной пла'!B89/'среднесписочная численность'!B89/12)*1000,1)</f>
        <v>#DIV/0!</v>
      </c>
      <c r="C89" s="94" t="e">
        <f>ROUND(('фонд начисленной заработной пла'!C89/'среднесписочная численность'!C89/12)*1000,1)</f>
        <v>#DIV/0!</v>
      </c>
      <c r="D89" s="85" t="e">
        <f t="shared" si="37"/>
        <v>#DIV/0!</v>
      </c>
      <c r="E89" s="94" t="e">
        <f>ROUND(('фонд начисленной заработной пла'!E89/'среднесписочная численность'!E89/12)*1000,1)</f>
        <v>#DIV/0!</v>
      </c>
      <c r="F89" s="85" t="e">
        <f t="shared" si="35"/>
        <v>#DIV/0!</v>
      </c>
      <c r="G89" s="94" t="e">
        <f>ROUND(('фонд начисленной заработной пла'!G89/'среднесписочная численность'!G89/12)*1000,1)</f>
        <v>#DIV/0!</v>
      </c>
      <c r="H89" s="85" t="e">
        <f t="shared" si="36"/>
        <v>#DIV/0!</v>
      </c>
      <c r="I89" s="94" t="e">
        <f>ROUND(('фонд начисленной заработной пла'!G89/'среднесписочная численность'!G89/12)*1000,1)</f>
        <v>#DIV/0!</v>
      </c>
      <c r="J89" s="85" t="e">
        <f t="shared" si="23"/>
        <v>#DIV/0!</v>
      </c>
      <c r="K89" s="94" t="e">
        <f>ROUND(('фонд начисленной заработной пла'!K89/'среднесписочная численность'!I89/12)*1000,1)</f>
        <v>#DIV/0!</v>
      </c>
      <c r="L89" s="85" t="e">
        <f t="shared" si="38"/>
        <v>#DIV/0!</v>
      </c>
      <c r="M89" s="1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6.5" hidden="1" customHeight="1" x14ac:dyDescent="0.3">
      <c r="A90" s="93" t="str">
        <f>'фонд начисленной заработной пла'!A90</f>
        <v>(наименование предприятия, организации)</v>
      </c>
      <c r="B90" s="94" t="e">
        <f>ROUND(('фонд начисленной заработной пла'!B90/'среднесписочная численность'!B90/12)*1000,1)</f>
        <v>#DIV/0!</v>
      </c>
      <c r="C90" s="94" t="e">
        <f>ROUND(('фонд начисленной заработной пла'!C90/'среднесписочная численность'!C90/12)*1000,1)</f>
        <v>#DIV/0!</v>
      </c>
      <c r="D90" s="85" t="e">
        <f t="shared" si="37"/>
        <v>#DIV/0!</v>
      </c>
      <c r="E90" s="94" t="e">
        <f>ROUND(('фонд начисленной заработной пла'!E90/'среднесписочная численность'!E90/12)*1000,1)</f>
        <v>#DIV/0!</v>
      </c>
      <c r="F90" s="85" t="e">
        <f t="shared" si="35"/>
        <v>#DIV/0!</v>
      </c>
      <c r="G90" s="94" t="e">
        <f>ROUND(('фонд начисленной заработной пла'!G90/'среднесписочная численность'!G90/12)*1000,1)</f>
        <v>#DIV/0!</v>
      </c>
      <c r="H90" s="85" t="e">
        <f t="shared" si="36"/>
        <v>#DIV/0!</v>
      </c>
      <c r="I90" s="94" t="e">
        <f>ROUND(('фонд начисленной заработной пла'!G90/'среднесписочная численность'!G90/12)*1000,1)</f>
        <v>#DIV/0!</v>
      </c>
      <c r="J90" s="85" t="e">
        <f t="shared" si="23"/>
        <v>#DIV/0!</v>
      </c>
      <c r="K90" s="94" t="e">
        <f>ROUND(('фонд начисленной заработной пла'!K90/'среднесписочная численность'!I90/12)*1000,1)</f>
        <v>#DIV/0!</v>
      </c>
      <c r="L90" s="85" t="e">
        <f t="shared" si="38"/>
        <v>#DIV/0!</v>
      </c>
      <c r="M90" s="1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30" hidden="1" customHeight="1" x14ac:dyDescent="0.3">
      <c r="A91" s="102" t="s">
        <v>37</v>
      </c>
      <c r="B91" s="108" t="e">
        <f>ROUND(('фонд начисленной заработной пла'!B91/'среднесписочная численность'!B91/12)*1000,1)</f>
        <v>#DIV/0!</v>
      </c>
      <c r="C91" s="108" t="e">
        <f>ROUND(('фонд начисленной заработной пла'!C91/'среднесписочная численность'!C91/12)*1000,1)</f>
        <v>#DIV/0!</v>
      </c>
      <c r="D91" s="105" t="e">
        <f t="shared" si="37"/>
        <v>#DIV/0!</v>
      </c>
      <c r="E91" s="108" t="e">
        <f>ROUND(('фонд начисленной заработной пла'!E91/'среднесписочная численность'!E91/12)*1000,1)</f>
        <v>#DIV/0!</v>
      </c>
      <c r="F91" s="105" t="e">
        <f t="shared" si="35"/>
        <v>#DIV/0!</v>
      </c>
      <c r="G91" s="108" t="e">
        <f>ROUND(('фонд начисленной заработной пла'!G91/'среднесписочная численность'!G91/12)*1000,1)</f>
        <v>#DIV/0!</v>
      </c>
      <c r="H91" s="105" t="e">
        <f t="shared" si="36"/>
        <v>#DIV/0!</v>
      </c>
      <c r="I91" s="108" t="e">
        <f>ROUND(('фонд начисленной заработной пла'!G91/'среднесписочная численность'!G91/12)*1000,1)</f>
        <v>#DIV/0!</v>
      </c>
      <c r="J91" s="105" t="e">
        <f t="shared" si="23"/>
        <v>#DIV/0!</v>
      </c>
      <c r="K91" s="108" t="e">
        <f>ROUND(('фонд начисленной заработной пла'!K91/'среднесписочная численность'!I91/12)*1000,1)</f>
        <v>#DIV/0!</v>
      </c>
      <c r="L91" s="105" t="e">
        <f t="shared" si="38"/>
        <v>#DIV/0!</v>
      </c>
      <c r="M91" s="1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3.5" hidden="1" customHeight="1" x14ac:dyDescent="0.3">
      <c r="A92" s="93" t="str">
        <f>'фонд начисленной заработной пла'!A92</f>
        <v>(наименование предприятия, организации)</v>
      </c>
      <c r="B92" s="94" t="e">
        <f>ROUND(('фонд начисленной заработной пла'!B92/'среднесписочная численность'!B92/12)*1000,1)</f>
        <v>#DIV/0!</v>
      </c>
      <c r="C92" s="94" t="e">
        <f>ROUND(('фонд начисленной заработной пла'!C92/'среднесписочная численность'!C92/12)*1000,1)</f>
        <v>#DIV/0!</v>
      </c>
      <c r="D92" s="85" t="e">
        <f t="shared" si="37"/>
        <v>#DIV/0!</v>
      </c>
      <c r="E92" s="94" t="e">
        <f>ROUND(('фонд начисленной заработной пла'!E92/'среднесписочная численность'!E92/12)*1000,1)</f>
        <v>#DIV/0!</v>
      </c>
      <c r="F92" s="85" t="e">
        <f t="shared" si="35"/>
        <v>#DIV/0!</v>
      </c>
      <c r="G92" s="94" t="e">
        <f>ROUND(('фонд начисленной заработной пла'!G92/'среднесписочная численность'!G92/12)*1000,1)</f>
        <v>#DIV/0!</v>
      </c>
      <c r="H92" s="85" t="e">
        <f t="shared" si="36"/>
        <v>#DIV/0!</v>
      </c>
      <c r="I92" s="94" t="e">
        <f>ROUND(('фонд начисленной заработной пла'!G92/'среднесписочная численность'!G92/12)*1000,1)</f>
        <v>#DIV/0!</v>
      </c>
      <c r="J92" s="85" t="e">
        <f t="shared" si="23"/>
        <v>#DIV/0!</v>
      </c>
      <c r="K92" s="94" t="e">
        <f>ROUND(('фонд начисленной заработной пла'!K92/'среднесписочная численность'!I92/12)*1000,1)</f>
        <v>#DIV/0!</v>
      </c>
      <c r="L92" s="85" t="e">
        <f t="shared" si="38"/>
        <v>#DIV/0!</v>
      </c>
      <c r="M92" s="1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hidden="1" customHeight="1" x14ac:dyDescent="0.3">
      <c r="A93" s="93" t="str">
        <f>'фонд начисленной заработной пла'!A93</f>
        <v>(наименование предприятия, организации)</v>
      </c>
      <c r="B93" s="94" t="e">
        <f>ROUND(('фонд начисленной заработной пла'!B93/'среднесписочная численность'!B93/12)*1000,1)</f>
        <v>#DIV/0!</v>
      </c>
      <c r="C93" s="94" t="e">
        <f>ROUND(('фонд начисленной заработной пла'!C93/'среднесписочная численность'!C93/12)*1000,1)</f>
        <v>#DIV/0!</v>
      </c>
      <c r="D93" s="85" t="e">
        <f t="shared" si="37"/>
        <v>#DIV/0!</v>
      </c>
      <c r="E93" s="94" t="e">
        <f>ROUND(('фонд начисленной заработной пла'!E93/'среднесписочная численность'!E93/12)*1000,1)</f>
        <v>#DIV/0!</v>
      </c>
      <c r="F93" s="85" t="e">
        <f t="shared" si="35"/>
        <v>#DIV/0!</v>
      </c>
      <c r="G93" s="94" t="e">
        <f>ROUND(('фонд начисленной заработной пла'!G93/'среднесписочная численность'!G93/12)*1000,1)</f>
        <v>#DIV/0!</v>
      </c>
      <c r="H93" s="85" t="e">
        <f t="shared" si="36"/>
        <v>#DIV/0!</v>
      </c>
      <c r="I93" s="94" t="e">
        <f>ROUND(('фонд начисленной заработной пла'!G93/'среднесписочная численность'!G93/12)*1000,1)</f>
        <v>#DIV/0!</v>
      </c>
      <c r="J93" s="85" t="e">
        <f t="shared" si="23"/>
        <v>#DIV/0!</v>
      </c>
      <c r="K93" s="94" t="e">
        <f>ROUND(('фонд начисленной заработной пла'!K93/'среднесписочная численность'!I93/12)*1000,1)</f>
        <v>#DIV/0!</v>
      </c>
      <c r="L93" s="85" t="e">
        <f t="shared" si="38"/>
        <v>#DIV/0!</v>
      </c>
      <c r="M93" s="1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24.75" hidden="1" customHeight="1" x14ac:dyDescent="0.3">
      <c r="A94" s="102" t="s">
        <v>38</v>
      </c>
      <c r="B94" s="108" t="e">
        <f>ROUND(('фонд начисленной заработной пла'!B94/'среднесписочная численность'!B94/12)*1000,1)</f>
        <v>#DIV/0!</v>
      </c>
      <c r="C94" s="108" t="e">
        <f>ROUND(('фонд начисленной заработной пла'!C94/'среднесписочная численность'!C94/12)*1000,1)</f>
        <v>#DIV/0!</v>
      </c>
      <c r="D94" s="105" t="e">
        <f t="shared" si="37"/>
        <v>#DIV/0!</v>
      </c>
      <c r="E94" s="108" t="e">
        <f>ROUND(('фонд начисленной заработной пла'!E94/'среднесписочная численность'!E94/12)*1000,1)</f>
        <v>#DIV/0!</v>
      </c>
      <c r="F94" s="105" t="e">
        <f t="shared" si="35"/>
        <v>#DIV/0!</v>
      </c>
      <c r="G94" s="108" t="e">
        <f>ROUND(('фонд начисленной заработной пла'!G94/'среднесписочная численность'!G94/12)*1000,1)</f>
        <v>#DIV/0!</v>
      </c>
      <c r="H94" s="105" t="e">
        <f t="shared" si="36"/>
        <v>#DIV/0!</v>
      </c>
      <c r="I94" s="108" t="e">
        <f>ROUND(('фонд начисленной заработной пла'!G94/'среднесписочная численность'!G94/12)*1000,1)</f>
        <v>#DIV/0!</v>
      </c>
      <c r="J94" s="105" t="e">
        <f t="shared" si="23"/>
        <v>#DIV/0!</v>
      </c>
      <c r="K94" s="108" t="e">
        <f>ROUND(('фонд начисленной заработной пла'!K94/'среднесписочная численность'!I94/12)*1000,1)</f>
        <v>#DIV/0!</v>
      </c>
      <c r="L94" s="105" t="e">
        <f t="shared" si="38"/>
        <v>#DIV/0!</v>
      </c>
      <c r="M94" s="1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hidden="1" customHeight="1" x14ac:dyDescent="0.3">
      <c r="A95" s="93" t="str">
        <f>'фонд начисленной заработной пла'!A95</f>
        <v>(наименование предприятия, организации)</v>
      </c>
      <c r="B95" s="94" t="e">
        <f>ROUND(('фонд начисленной заработной пла'!B95/'среднесписочная численность'!B95/12)*1000,1)</f>
        <v>#DIV/0!</v>
      </c>
      <c r="C95" s="94" t="e">
        <f>ROUND(('фонд начисленной заработной пла'!C95/'среднесписочная численность'!C95/12)*1000,1)</f>
        <v>#DIV/0!</v>
      </c>
      <c r="D95" s="85" t="e">
        <f t="shared" si="37"/>
        <v>#DIV/0!</v>
      </c>
      <c r="E95" s="94" t="e">
        <f>ROUND(('фонд начисленной заработной пла'!E95/'среднесписочная численность'!E95/12)*1000,1)</f>
        <v>#DIV/0!</v>
      </c>
      <c r="F95" s="85" t="e">
        <f t="shared" si="35"/>
        <v>#DIV/0!</v>
      </c>
      <c r="G95" s="94" t="e">
        <f>ROUND(('фонд начисленной заработной пла'!G95/'среднесписочная численность'!G95/12)*1000,1)</f>
        <v>#DIV/0!</v>
      </c>
      <c r="H95" s="85" t="e">
        <f t="shared" si="36"/>
        <v>#DIV/0!</v>
      </c>
      <c r="I95" s="94" t="e">
        <f>ROUND(('фонд начисленной заработной пла'!G95/'среднесписочная численность'!G95/12)*1000,1)</f>
        <v>#DIV/0!</v>
      </c>
      <c r="J95" s="85" t="e">
        <f t="shared" si="23"/>
        <v>#DIV/0!</v>
      </c>
      <c r="K95" s="94" t="e">
        <f>ROUND(('фонд начисленной заработной пла'!K95/'среднесписочная численность'!I95/12)*1000,1)</f>
        <v>#DIV/0!</v>
      </c>
      <c r="L95" s="85" t="e">
        <f t="shared" si="38"/>
        <v>#DIV/0!</v>
      </c>
      <c r="M95" s="1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hidden="1" customHeight="1" x14ac:dyDescent="0.3">
      <c r="A96" s="93" t="str">
        <f>'фонд начисленной заработной пла'!A96</f>
        <v>(наименование предприятия, организации)</v>
      </c>
      <c r="B96" s="94" t="e">
        <f>ROUND(('фонд начисленной заработной пла'!B96/'среднесписочная численность'!B96/12)*1000,1)</f>
        <v>#DIV/0!</v>
      </c>
      <c r="C96" s="94" t="e">
        <f>ROUND(('фонд начисленной заработной пла'!C96/'среднесписочная численность'!C96/12)*1000,1)</f>
        <v>#DIV/0!</v>
      </c>
      <c r="D96" s="85" t="e">
        <f t="shared" si="37"/>
        <v>#DIV/0!</v>
      </c>
      <c r="E96" s="94" t="e">
        <f>ROUND(('фонд начисленной заработной пла'!E96/'среднесписочная численность'!E96/12)*1000,1)</f>
        <v>#DIV/0!</v>
      </c>
      <c r="F96" s="85" t="e">
        <f t="shared" si="35"/>
        <v>#DIV/0!</v>
      </c>
      <c r="G96" s="94" t="e">
        <f>ROUND(('фонд начисленной заработной пла'!G96/'среднесписочная численность'!G96/12)*1000,1)</f>
        <v>#DIV/0!</v>
      </c>
      <c r="H96" s="85" t="e">
        <f t="shared" si="36"/>
        <v>#DIV/0!</v>
      </c>
      <c r="I96" s="94" t="e">
        <f>ROUND(('фонд начисленной заработной пла'!G96/'среднесписочная численность'!G96/12)*1000,1)</f>
        <v>#DIV/0!</v>
      </c>
      <c r="J96" s="85" t="e">
        <f t="shared" si="23"/>
        <v>#DIV/0!</v>
      </c>
      <c r="K96" s="94" t="e">
        <f>ROUND(('фонд начисленной заработной пла'!K96/'среднесписочная численность'!I96/12)*1000,1)</f>
        <v>#DIV/0!</v>
      </c>
      <c r="L96" s="85" t="e">
        <f t="shared" si="38"/>
        <v>#DIV/0!</v>
      </c>
      <c r="M96" s="1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hidden="1" customHeight="1" x14ac:dyDescent="0.3">
      <c r="A97" s="102" t="s">
        <v>39</v>
      </c>
      <c r="B97" s="108" t="e">
        <f>ROUND(('фонд начисленной заработной пла'!B97/'среднесписочная численность'!B97/12)*1000,1)</f>
        <v>#DIV/0!</v>
      </c>
      <c r="C97" s="108" t="e">
        <f>ROUND(('фонд начисленной заработной пла'!C97/'среднесписочная численность'!C97/12)*1000,1)</f>
        <v>#DIV/0!</v>
      </c>
      <c r="D97" s="105" t="e">
        <f t="shared" si="37"/>
        <v>#DIV/0!</v>
      </c>
      <c r="E97" s="108" t="e">
        <f>ROUND(('фонд начисленной заработной пла'!E97/'среднесписочная численность'!E97/12)*1000,1)</f>
        <v>#DIV/0!</v>
      </c>
      <c r="F97" s="105" t="e">
        <f t="shared" si="35"/>
        <v>#DIV/0!</v>
      </c>
      <c r="G97" s="108" t="e">
        <f>ROUND(('фонд начисленной заработной пла'!G97/'среднесписочная численность'!G97/12)*1000,1)</f>
        <v>#DIV/0!</v>
      </c>
      <c r="H97" s="105" t="e">
        <f t="shared" si="36"/>
        <v>#DIV/0!</v>
      </c>
      <c r="I97" s="108" t="e">
        <f>ROUND(('фонд начисленной заработной пла'!G97/'среднесписочная численность'!G97/12)*1000,1)</f>
        <v>#DIV/0!</v>
      </c>
      <c r="J97" s="105" t="e">
        <f t="shared" si="23"/>
        <v>#DIV/0!</v>
      </c>
      <c r="K97" s="108" t="e">
        <f>ROUND(('фонд начисленной заработной пла'!K97/'среднесписочная численность'!I97/12)*1000,1)</f>
        <v>#DIV/0!</v>
      </c>
      <c r="L97" s="105" t="e">
        <f t="shared" si="38"/>
        <v>#DIV/0!</v>
      </c>
      <c r="M97" s="1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8.75" hidden="1" customHeight="1" x14ac:dyDescent="0.3">
      <c r="A98" s="93" t="str">
        <f>'фонд начисленной заработной пла'!A98</f>
        <v>(наименование предприятия, организации)</v>
      </c>
      <c r="B98" s="94" t="e">
        <f>ROUND(('фонд начисленной заработной пла'!B98/'среднесписочная численность'!B98/12)*1000,1)</f>
        <v>#DIV/0!</v>
      </c>
      <c r="C98" s="94" t="e">
        <f>ROUND(('фонд начисленной заработной пла'!C98/'среднесписочная численность'!C98/12)*1000,1)</f>
        <v>#DIV/0!</v>
      </c>
      <c r="D98" s="85" t="e">
        <f t="shared" si="37"/>
        <v>#DIV/0!</v>
      </c>
      <c r="E98" s="94" t="e">
        <f>ROUND(('фонд начисленной заработной пла'!E98/'среднесписочная численность'!E98/12)*1000,1)</f>
        <v>#DIV/0!</v>
      </c>
      <c r="F98" s="85" t="e">
        <f t="shared" si="35"/>
        <v>#DIV/0!</v>
      </c>
      <c r="G98" s="94" t="e">
        <f>ROUND(('фонд начисленной заработной пла'!G98/'среднесписочная численность'!G98/12)*1000,1)</f>
        <v>#DIV/0!</v>
      </c>
      <c r="H98" s="85" t="e">
        <f t="shared" si="36"/>
        <v>#DIV/0!</v>
      </c>
      <c r="I98" s="94" t="e">
        <f>ROUND(('фонд начисленной заработной пла'!G98/'среднесписочная численность'!G98/12)*1000,1)</f>
        <v>#DIV/0!</v>
      </c>
      <c r="J98" s="85" t="e">
        <f t="shared" si="23"/>
        <v>#DIV/0!</v>
      </c>
      <c r="K98" s="94" t="e">
        <f>ROUND(('фонд начисленной заработной пла'!K98/'среднесписочная численность'!I98/12)*1000,1)</f>
        <v>#DIV/0!</v>
      </c>
      <c r="L98" s="85" t="e">
        <f t="shared" si="38"/>
        <v>#DIV/0!</v>
      </c>
      <c r="M98" s="1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6.5" hidden="1" customHeight="1" x14ac:dyDescent="0.3">
      <c r="A99" s="93" t="str">
        <f>'фонд начисленной заработной пла'!A99</f>
        <v>(наименование предприятия, организации)</v>
      </c>
      <c r="B99" s="94" t="e">
        <f>ROUND(('фонд начисленной заработной пла'!B99/'среднесписочная численность'!B99/12)*1000,1)</f>
        <v>#DIV/0!</v>
      </c>
      <c r="C99" s="94" t="e">
        <f>ROUND(('фонд начисленной заработной пла'!C99/'среднесписочная численность'!C99/12)*1000,1)</f>
        <v>#DIV/0!</v>
      </c>
      <c r="D99" s="85" t="e">
        <f t="shared" si="37"/>
        <v>#DIV/0!</v>
      </c>
      <c r="E99" s="94" t="e">
        <f>ROUND(('фонд начисленной заработной пла'!E99/'среднесписочная численность'!E99/12)*1000,1)</f>
        <v>#DIV/0!</v>
      </c>
      <c r="F99" s="85" t="e">
        <f t="shared" si="35"/>
        <v>#DIV/0!</v>
      </c>
      <c r="G99" s="94" t="e">
        <f>ROUND(('фонд начисленной заработной пла'!G99/'среднесписочная численность'!G99/12)*1000,1)</f>
        <v>#DIV/0!</v>
      </c>
      <c r="H99" s="85" t="e">
        <f t="shared" si="36"/>
        <v>#DIV/0!</v>
      </c>
      <c r="I99" s="94" t="e">
        <f>ROUND(('фонд начисленной заработной пла'!G99/'среднесписочная численность'!G99/12)*1000,1)</f>
        <v>#DIV/0!</v>
      </c>
      <c r="J99" s="85" t="e">
        <f t="shared" si="23"/>
        <v>#DIV/0!</v>
      </c>
      <c r="K99" s="94" t="e">
        <f>ROUND(('фонд начисленной заработной пла'!K99/'среднесписочная численность'!I99/12)*1000,1)</f>
        <v>#DIV/0!</v>
      </c>
      <c r="L99" s="85" t="e">
        <f t="shared" si="38"/>
        <v>#DIV/0!</v>
      </c>
      <c r="M99" s="1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hidden="1" customHeight="1" x14ac:dyDescent="0.3">
      <c r="A100" s="102" t="s">
        <v>40</v>
      </c>
      <c r="B100" s="108" t="e">
        <f>ROUND(('фонд начисленной заработной пла'!B100/'среднесписочная численность'!B100/12)*1000,1)</f>
        <v>#DIV/0!</v>
      </c>
      <c r="C100" s="108" t="e">
        <f>ROUND(('фонд начисленной заработной пла'!C100/'среднесписочная численность'!C100/12)*1000,1)</f>
        <v>#DIV/0!</v>
      </c>
      <c r="D100" s="105" t="e">
        <f t="shared" si="37"/>
        <v>#DIV/0!</v>
      </c>
      <c r="E100" s="108" t="e">
        <f>ROUND(('фонд начисленной заработной пла'!E100/'среднесписочная численность'!E100/12)*1000,1)</f>
        <v>#DIV/0!</v>
      </c>
      <c r="F100" s="105" t="e">
        <f t="shared" si="35"/>
        <v>#DIV/0!</v>
      </c>
      <c r="G100" s="108" t="e">
        <f>ROUND(('фонд начисленной заработной пла'!G100/'среднесписочная численность'!G100/12)*1000,1)</f>
        <v>#DIV/0!</v>
      </c>
      <c r="H100" s="105" t="e">
        <f t="shared" si="36"/>
        <v>#DIV/0!</v>
      </c>
      <c r="I100" s="108" t="e">
        <f>ROUND(('фонд начисленной заработной пла'!G100/'среднесписочная численность'!G100/12)*1000,1)</f>
        <v>#DIV/0!</v>
      </c>
      <c r="J100" s="105" t="e">
        <f t="shared" si="23"/>
        <v>#DIV/0!</v>
      </c>
      <c r="K100" s="108" t="e">
        <f>ROUND(('фонд начисленной заработной пла'!K100/'среднесписочная численность'!I100/12)*1000,1)</f>
        <v>#DIV/0!</v>
      </c>
      <c r="L100" s="105" t="e">
        <f t="shared" si="38"/>
        <v>#DIV/0!</v>
      </c>
      <c r="M100" s="1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hidden="1" customHeight="1" x14ac:dyDescent="0.3">
      <c r="A101" s="93" t="str">
        <f>'фонд начисленной заработной пла'!A101</f>
        <v>(наименование предприятия, организации)</v>
      </c>
      <c r="B101" s="94" t="e">
        <f>ROUND(('фонд начисленной заработной пла'!B101/'среднесписочная численность'!B101/12)*1000,1)</f>
        <v>#DIV/0!</v>
      </c>
      <c r="C101" s="94" t="e">
        <f>ROUND(('фонд начисленной заработной пла'!C101/'среднесписочная численность'!C101/12)*1000,1)</f>
        <v>#DIV/0!</v>
      </c>
      <c r="D101" s="85" t="e">
        <f t="shared" ref="D101:D132" si="39">ROUND(C101/B101*100,1)</f>
        <v>#DIV/0!</v>
      </c>
      <c r="E101" s="94" t="e">
        <f>ROUND(('фонд начисленной заработной пла'!E101/'среднесписочная численность'!E101/12)*1000,1)</f>
        <v>#DIV/0!</v>
      </c>
      <c r="F101" s="85" t="e">
        <f t="shared" si="35"/>
        <v>#DIV/0!</v>
      </c>
      <c r="G101" s="94" t="e">
        <f>ROUND(('фонд начисленной заработной пла'!G101/'среднесписочная численность'!G101/12)*1000,1)</f>
        <v>#DIV/0!</v>
      </c>
      <c r="H101" s="85" t="e">
        <f t="shared" si="36"/>
        <v>#DIV/0!</v>
      </c>
      <c r="I101" s="94" t="e">
        <f>ROUND(('фонд начисленной заработной пла'!G101/'среднесписочная численность'!G101/12)*1000,1)</f>
        <v>#DIV/0!</v>
      </c>
      <c r="J101" s="85" t="e">
        <f t="shared" ref="J101:J130" si="40">ROUND(I101/E101*100,1)</f>
        <v>#DIV/0!</v>
      </c>
      <c r="K101" s="94" t="e">
        <f>ROUND(('фонд начисленной заработной пла'!K101/'среднесписочная численность'!I101/12)*1000,1)</f>
        <v>#DIV/0!</v>
      </c>
      <c r="L101" s="85" t="e">
        <f t="shared" ref="L101:L130" si="41">ROUND(K101/G101*100,1)</f>
        <v>#DIV/0!</v>
      </c>
      <c r="M101" s="1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hidden="1" customHeight="1" x14ac:dyDescent="0.3">
      <c r="A102" s="93" t="str">
        <f>'фонд начисленной заработной пла'!A102</f>
        <v>(наименование предприятия, организации)</v>
      </c>
      <c r="B102" s="94" t="e">
        <f>ROUND(('фонд начисленной заработной пла'!B102/'среднесписочная численность'!B102/12)*1000,1)</f>
        <v>#DIV/0!</v>
      </c>
      <c r="C102" s="94" t="e">
        <f>ROUND(('фонд начисленной заработной пла'!C102/'среднесписочная численность'!C102/12)*1000,1)</f>
        <v>#DIV/0!</v>
      </c>
      <c r="D102" s="85" t="e">
        <f t="shared" si="39"/>
        <v>#DIV/0!</v>
      </c>
      <c r="E102" s="94" t="e">
        <f>ROUND(('фонд начисленной заработной пла'!E102/'среднесписочная численность'!E102/12)*1000,1)</f>
        <v>#DIV/0!</v>
      </c>
      <c r="F102" s="85" t="e">
        <f t="shared" si="35"/>
        <v>#DIV/0!</v>
      </c>
      <c r="G102" s="94" t="e">
        <f>ROUND(('фонд начисленной заработной пла'!G102/'среднесписочная численность'!G102/12)*1000,1)</f>
        <v>#DIV/0!</v>
      </c>
      <c r="H102" s="85" t="e">
        <f t="shared" si="36"/>
        <v>#DIV/0!</v>
      </c>
      <c r="I102" s="94" t="e">
        <f>ROUND(('фонд начисленной заработной пла'!G102/'среднесписочная численность'!G102/12)*1000,1)</f>
        <v>#DIV/0!</v>
      </c>
      <c r="J102" s="85" t="e">
        <f t="shared" si="40"/>
        <v>#DIV/0!</v>
      </c>
      <c r="K102" s="94" t="e">
        <f>ROUND(('фонд начисленной заработной пла'!K102/'среднесписочная численность'!I102/12)*1000,1)</f>
        <v>#DIV/0!</v>
      </c>
      <c r="L102" s="85" t="e">
        <f t="shared" si="41"/>
        <v>#DIV/0!</v>
      </c>
      <c r="M102" s="1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6.5" hidden="1" customHeight="1" x14ac:dyDescent="0.3">
      <c r="A103" s="102" t="s">
        <v>41</v>
      </c>
      <c r="B103" s="108" t="e">
        <f>ROUND(('фонд начисленной заработной пла'!B103/'среднесписочная численность'!B103/12)*1000,1)</f>
        <v>#DIV/0!</v>
      </c>
      <c r="C103" s="108" t="e">
        <f>ROUND(('фонд начисленной заработной пла'!C103/'среднесписочная численность'!C103/12)*1000,1)</f>
        <v>#DIV/0!</v>
      </c>
      <c r="D103" s="105" t="e">
        <f t="shared" si="39"/>
        <v>#DIV/0!</v>
      </c>
      <c r="E103" s="108" t="e">
        <f>ROUND(('фонд начисленной заработной пла'!E103/'среднесписочная численность'!E103/12)*1000,1)</f>
        <v>#DIV/0!</v>
      </c>
      <c r="F103" s="105" t="e">
        <f t="shared" si="35"/>
        <v>#DIV/0!</v>
      </c>
      <c r="G103" s="108" t="e">
        <f>ROUND(('фонд начисленной заработной пла'!G103/'среднесписочная численность'!G103/12)*1000,1)</f>
        <v>#DIV/0!</v>
      </c>
      <c r="H103" s="105" t="e">
        <f t="shared" si="36"/>
        <v>#DIV/0!</v>
      </c>
      <c r="I103" s="108" t="e">
        <f>ROUND(('фонд начисленной заработной пла'!G103/'среднесписочная численность'!G103/12)*1000,1)</f>
        <v>#DIV/0!</v>
      </c>
      <c r="J103" s="105" t="e">
        <f t="shared" si="40"/>
        <v>#DIV/0!</v>
      </c>
      <c r="K103" s="108" t="e">
        <f>ROUND(('фонд начисленной заработной пла'!K103/'среднесписочная численность'!I103/12)*1000,1)</f>
        <v>#DIV/0!</v>
      </c>
      <c r="L103" s="105" t="e">
        <f t="shared" si="41"/>
        <v>#DIV/0!</v>
      </c>
      <c r="M103" s="1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7.25" hidden="1" customHeight="1" x14ac:dyDescent="0.3">
      <c r="A104" s="93" t="str">
        <f>'фонд начисленной заработной пла'!A104</f>
        <v>(наименование предприятия, организации)</v>
      </c>
      <c r="B104" s="94" t="e">
        <f>ROUND(('фонд начисленной заработной пла'!B104/'среднесписочная численность'!B104/12)*1000,1)</f>
        <v>#DIV/0!</v>
      </c>
      <c r="C104" s="94" t="e">
        <f>ROUND(('фонд начисленной заработной пла'!C104/'среднесписочная численность'!C104/12)*1000,1)</f>
        <v>#DIV/0!</v>
      </c>
      <c r="D104" s="85" t="e">
        <f t="shared" si="39"/>
        <v>#DIV/0!</v>
      </c>
      <c r="E104" s="94" t="e">
        <f>ROUND(('фонд начисленной заработной пла'!E104/'среднесписочная численность'!E104/12)*1000,1)</f>
        <v>#DIV/0!</v>
      </c>
      <c r="F104" s="85" t="e">
        <f t="shared" si="35"/>
        <v>#DIV/0!</v>
      </c>
      <c r="G104" s="94" t="e">
        <f>ROUND(('фонд начисленной заработной пла'!G104/'среднесписочная численность'!G104/12)*1000,1)</f>
        <v>#DIV/0!</v>
      </c>
      <c r="H104" s="85" t="e">
        <f t="shared" si="36"/>
        <v>#DIV/0!</v>
      </c>
      <c r="I104" s="94" t="e">
        <f>ROUND(('фонд начисленной заработной пла'!G104/'среднесписочная численность'!G104/12)*1000,1)</f>
        <v>#DIV/0!</v>
      </c>
      <c r="J104" s="85" t="e">
        <f t="shared" si="40"/>
        <v>#DIV/0!</v>
      </c>
      <c r="K104" s="94" t="e">
        <f>ROUND(('фонд начисленной заработной пла'!K104/'среднесписочная численность'!I104/12)*1000,1)</f>
        <v>#DIV/0!</v>
      </c>
      <c r="L104" s="85" t="e">
        <f t="shared" si="41"/>
        <v>#DIV/0!</v>
      </c>
      <c r="M104" s="1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6.5" hidden="1" customHeight="1" x14ac:dyDescent="0.3">
      <c r="A105" s="93" t="str">
        <f>'фонд начисленной заработной пла'!A105</f>
        <v>(наименование предприятия, организации)</v>
      </c>
      <c r="B105" s="94" t="e">
        <f>ROUND(('фонд начисленной заработной пла'!B105/'среднесписочная численность'!B105/12)*1000,1)</f>
        <v>#DIV/0!</v>
      </c>
      <c r="C105" s="94" t="e">
        <f>ROUND(('фонд начисленной заработной пла'!C105/'среднесписочная численность'!C105/12)*1000,1)</f>
        <v>#DIV/0!</v>
      </c>
      <c r="D105" s="85" t="e">
        <f t="shared" si="39"/>
        <v>#DIV/0!</v>
      </c>
      <c r="E105" s="94" t="e">
        <f>ROUND(('фонд начисленной заработной пла'!E105/'среднесписочная численность'!E105/12)*1000,1)</f>
        <v>#DIV/0!</v>
      </c>
      <c r="F105" s="85" t="e">
        <f t="shared" si="35"/>
        <v>#DIV/0!</v>
      </c>
      <c r="G105" s="94" t="e">
        <f>ROUND(('фонд начисленной заработной пла'!G105/'среднесписочная численность'!G105/12)*1000,1)</f>
        <v>#DIV/0!</v>
      </c>
      <c r="H105" s="85" t="e">
        <f t="shared" si="36"/>
        <v>#DIV/0!</v>
      </c>
      <c r="I105" s="94" t="e">
        <f>ROUND(('фонд начисленной заработной пла'!G105/'среднесписочная численность'!G105/12)*1000,1)</f>
        <v>#DIV/0!</v>
      </c>
      <c r="J105" s="85" t="e">
        <f t="shared" si="40"/>
        <v>#DIV/0!</v>
      </c>
      <c r="K105" s="94" t="e">
        <f>ROUND(('фонд начисленной заработной пла'!K105/'среднесписочная численность'!I105/12)*1000,1)</f>
        <v>#DIV/0!</v>
      </c>
      <c r="L105" s="85" t="e">
        <f t="shared" si="41"/>
        <v>#DIV/0!</v>
      </c>
      <c r="M105" s="1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31.5" hidden="1" customHeight="1" x14ac:dyDescent="0.3">
      <c r="A106" s="109" t="s">
        <v>42</v>
      </c>
      <c r="B106" s="91">
        <f>ROUND(('фонд начисленной заработной пла'!B106/'среднесписочная численность'!B106/12)*1000,1)</f>
        <v>20963.7</v>
      </c>
      <c r="C106" s="91">
        <f>ROUND(('фонд начисленной заработной пла'!C106/'среднесписочная численность'!C106/12)*1000,1)</f>
        <v>27759.599999999999</v>
      </c>
      <c r="D106" s="92">
        <f t="shared" si="39"/>
        <v>132.4</v>
      </c>
      <c r="E106" s="91">
        <f>ROUND(('фонд начисленной заработной пла'!E106/'среднесписочная численность'!E106/12)*1000,1)</f>
        <v>28277.1</v>
      </c>
      <c r="F106" s="92">
        <f t="shared" si="36"/>
        <v>101.9</v>
      </c>
      <c r="G106" s="91">
        <f>ROUND(('фонд начисленной заработной пла'!G106/'среднесписочная численность'!G106/12)*1000,1)</f>
        <v>28964.6</v>
      </c>
      <c r="H106" s="92">
        <f t="shared" si="36"/>
        <v>102.4</v>
      </c>
      <c r="I106" s="91">
        <f>ROUND(('фонд начисленной заработной пла'!I106/'среднесписочная численность'!I106/12)*1000,1)</f>
        <v>29844.2</v>
      </c>
      <c r="J106" s="97">
        <f t="shared" si="40"/>
        <v>105.5</v>
      </c>
      <c r="K106" s="91">
        <f>ROUND(('фонд начисленной заработной пла'!K106/'среднесписочная численность'!K106/12)*1000,1)</f>
        <v>30853.1</v>
      </c>
      <c r="L106" s="92">
        <f t="shared" ref="L106" si="42">ROUND(K106/I106*100,1)</f>
        <v>103.4</v>
      </c>
      <c r="M106" s="2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6.25" hidden="1" customHeight="1" x14ac:dyDescent="0.3">
      <c r="A107" s="93" t="s">
        <v>78</v>
      </c>
      <c r="B107" s="94">
        <f>ROUND(('фонд начисленной заработной пла'!B107/'среднесписочная численность'!B107/12)*1000,1)</f>
        <v>25301.1</v>
      </c>
      <c r="C107" s="94">
        <f>ROUND(('фонд начисленной заработной пла'!C107/'среднесписочная численность'!C107/12)*1000,1)</f>
        <v>35328.1</v>
      </c>
      <c r="D107" s="85">
        <f t="shared" si="39"/>
        <v>139.6</v>
      </c>
      <c r="E107" s="94">
        <f>ROUND(('фонд начисленной заработной пла'!E107/'среднесписочная численность'!E107/12)*1000,1)</f>
        <v>35956.1</v>
      </c>
      <c r="F107" s="85">
        <f t="shared" si="35"/>
        <v>101.8</v>
      </c>
      <c r="G107" s="94">
        <f>ROUND(('фонд начисленной заработной пла'!G107/'среднесписочная численность'!G107/12)*1000,1)</f>
        <v>36745.599999999999</v>
      </c>
      <c r="H107" s="85">
        <f>ROUND(G107/E107*100,1)</f>
        <v>102.2</v>
      </c>
      <c r="I107" s="94">
        <f>ROUND(('фонд начисленной заработной пла'!I107/'среднесписочная численность'!I107/12)*1000,1)</f>
        <v>37846.5</v>
      </c>
      <c r="J107" s="105">
        <f t="shared" si="40"/>
        <v>105.3</v>
      </c>
      <c r="K107" s="110">
        <f>ROUND(('фонд начисленной заработной пла'!K107/'среднесписочная численность'!K107/12)*1000,1)</f>
        <v>39171.1</v>
      </c>
      <c r="L107" s="85">
        <f>ROUND(K107/I107*100,1)</f>
        <v>103.5</v>
      </c>
      <c r="M107" s="1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6.25" hidden="1" customHeight="1" x14ac:dyDescent="0.3">
      <c r="A108" s="93" t="s">
        <v>170</v>
      </c>
      <c r="B108" s="95">
        <f>ROUND(('фонд начисленной заработной пла'!B108/'среднесписочная численность'!B108/12)*1000,1)</f>
        <v>17146.7</v>
      </c>
      <c r="C108" s="94">
        <f>ROUND(('фонд начисленной заработной пла'!C108/'среднесписочная численность'!C108/12)*1000,1)</f>
        <v>20911.900000000001</v>
      </c>
      <c r="D108" s="85">
        <f t="shared" si="39"/>
        <v>122</v>
      </c>
      <c r="E108" s="94">
        <f>ROUND(('фонд начисленной заработной пла'!E108/'среднесписочная численность'!E108/12)*1000,1)</f>
        <v>21329.4</v>
      </c>
      <c r="F108" s="85">
        <f t="shared" si="35"/>
        <v>102</v>
      </c>
      <c r="G108" s="94">
        <f>ROUND(('фонд начисленной заработной пла'!G108/'среднесписочная численность'!G108/12)*1000,1)</f>
        <v>21924.6</v>
      </c>
      <c r="H108" s="85">
        <f>ROUND(G108/E108*100,1)</f>
        <v>102.8</v>
      </c>
      <c r="I108" s="94">
        <f>ROUND(('фонд начисленной заработной пла'!I108/'среднесписочная численность'!I108/12)*1000,1)</f>
        <v>22604</v>
      </c>
      <c r="J108" s="105">
        <f t="shared" si="40"/>
        <v>106</v>
      </c>
      <c r="K108" s="94">
        <f>ROUND(('фонд начисленной заработной пла'!K108/'среднесписочная численность'!I108/12)*1000,1)</f>
        <v>23327.4</v>
      </c>
      <c r="L108" s="85">
        <f>ROUND(K108/I108*100,1)</f>
        <v>103.2</v>
      </c>
      <c r="M108" s="1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57" hidden="1" customHeight="1" x14ac:dyDescent="0.3">
      <c r="A109" s="109" t="s">
        <v>43</v>
      </c>
      <c r="B109" s="91">
        <f>ROUND(('фонд начисленной заработной пла'!B109/'среднесписочная численность'!B109/12)*1000,1)</f>
        <v>25083.3</v>
      </c>
      <c r="C109" s="91">
        <f>ROUND(('фонд начисленной заработной пла'!C109/'среднесписочная численность'!C109/12)*1000,1)</f>
        <v>25833.3</v>
      </c>
      <c r="D109" s="92">
        <f t="shared" si="39"/>
        <v>103</v>
      </c>
      <c r="E109" s="91">
        <f>ROUND(('фонд начисленной заработной пла'!E109/'среднесписочная численность'!E109/12)*1000,1)</f>
        <v>26250</v>
      </c>
      <c r="F109" s="92">
        <f t="shared" ref="F109:L111" si="43">ROUND(E109/C109*100,1)</f>
        <v>101.6</v>
      </c>
      <c r="G109" s="91">
        <f>ROUND(('фонд начисленной заработной пла'!G109/'среднесписочная численность'!G109/12)*1000,1)</f>
        <v>27500</v>
      </c>
      <c r="H109" s="92">
        <f t="shared" si="43"/>
        <v>104.8</v>
      </c>
      <c r="I109" s="91">
        <f>ROUND(('фонд начисленной заработной пла'!I109/'среднесписочная численность'!I109/12)*1000,1)</f>
        <v>29000</v>
      </c>
      <c r="J109" s="92">
        <f t="shared" si="43"/>
        <v>105.5</v>
      </c>
      <c r="K109" s="91">
        <f>ROUND(('фонд начисленной заработной пла'!K109/'среднесписочная численность'!K109/12)*1000,1)</f>
        <v>30666.7</v>
      </c>
      <c r="L109" s="92">
        <f t="shared" si="43"/>
        <v>105.7</v>
      </c>
      <c r="M109" s="2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7.25" hidden="1" customHeight="1" x14ac:dyDescent="0.3">
      <c r="A110" s="93" t="s">
        <v>77</v>
      </c>
      <c r="B110" s="94" t="e">
        <f>ROUND(('фонд начисленной заработной пла'!B110/'среднесписочная численность'!B110/12)*1000,1)</f>
        <v>#DIV/0!</v>
      </c>
      <c r="C110" s="94" t="e">
        <f>ROUND(('фонд начисленной заработной пла'!C110/'среднесписочная численность'!C110/12)*1000,1)</f>
        <v>#DIV/0!</v>
      </c>
      <c r="D110" s="85" t="e">
        <f t="shared" si="39"/>
        <v>#DIV/0!</v>
      </c>
      <c r="E110" s="94" t="e">
        <f>ROUND(('фонд начисленной заработной пла'!E110/'среднесписочная численность'!E110/12)*1000,1)</f>
        <v>#DIV/0!</v>
      </c>
      <c r="F110" s="85" t="e">
        <f t="shared" si="43"/>
        <v>#DIV/0!</v>
      </c>
      <c r="G110" s="94" t="e">
        <f>ROUND(('фонд начисленной заработной пла'!G110/'среднесписочная численность'!G110/12)*1000,1)</f>
        <v>#DIV/0!</v>
      </c>
      <c r="H110" s="85" t="e">
        <f t="shared" ref="H110" si="44">ROUND(G110/E110*100,1)</f>
        <v>#DIV/0!</v>
      </c>
      <c r="I110" s="94" t="e">
        <f>ROUND(('фонд начисленной заработной пла'!G110/'среднесписочная численность'!G110/12)*1000,1)</f>
        <v>#DIV/0!</v>
      </c>
      <c r="J110" s="85" t="e">
        <f t="shared" si="40"/>
        <v>#DIV/0!</v>
      </c>
      <c r="K110" s="94" t="e">
        <f>ROUND(('фонд начисленной заработной пла'!K110/'среднесписочная численность'!I110/12)*1000,1)</f>
        <v>#DIV/0!</v>
      </c>
      <c r="L110" s="85" t="e">
        <f t="shared" si="41"/>
        <v>#DIV/0!</v>
      </c>
      <c r="M110" s="1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7.25" hidden="1" customHeight="1" x14ac:dyDescent="0.3">
      <c r="A111" s="93" t="str">
        <f>'фонд начисленной заработной пла'!A111</f>
        <v>ООО "АГРУПП"</v>
      </c>
      <c r="B111" s="94">
        <f>ROUND(('фонд начисленной заработной пла'!B111/'среднесписочная численность'!B111/12)*1000,1)</f>
        <v>25083.3</v>
      </c>
      <c r="C111" s="94">
        <f>ROUND(('фонд начисленной заработной пла'!C111/'среднесписочная численность'!C111/12)*1000,1)</f>
        <v>25833.3</v>
      </c>
      <c r="D111" s="85">
        <f t="shared" si="39"/>
        <v>103</v>
      </c>
      <c r="E111" s="94">
        <f>ROUND(('фонд начисленной заработной пла'!E111/'среднесписочная численность'!E111/12)*1000,1)</f>
        <v>26250</v>
      </c>
      <c r="F111" s="85">
        <f t="shared" si="43"/>
        <v>101.6</v>
      </c>
      <c r="G111" s="94">
        <f>ROUND(('фонд начисленной заработной пла'!G111/'среднесписочная численность'!G111/12)*1000,1)</f>
        <v>27500</v>
      </c>
      <c r="H111" s="85">
        <f t="shared" si="43"/>
        <v>104.8</v>
      </c>
      <c r="I111" s="94">
        <f>ROUND(('фонд начисленной заработной пла'!I111/'среднесписочная численность'!I111/12)*1000,1)</f>
        <v>29000</v>
      </c>
      <c r="J111" s="85">
        <f t="shared" si="43"/>
        <v>105.5</v>
      </c>
      <c r="K111" s="94">
        <f>ROUND(('фонд начисленной заработной пла'!K111/'среднесписочная численность'!K111/12)*1000,1)</f>
        <v>30666.7</v>
      </c>
      <c r="L111" s="85">
        <f t="shared" si="43"/>
        <v>105.7</v>
      </c>
      <c r="M111" s="1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idden="1" x14ac:dyDescent="0.3">
      <c r="A112" s="109" t="s">
        <v>4</v>
      </c>
      <c r="B112" s="91">
        <f>ROUND(('фонд начисленной заработной пла'!B112/'среднесписочная численность'!B112/12)*1000,1)</f>
        <v>38656</v>
      </c>
      <c r="C112" s="91">
        <f>ROUND(('фонд начисленной заработной пла'!C112/'среднесписочная численность'!C112/12)*1000,1)</f>
        <v>43482.6</v>
      </c>
      <c r="D112" s="92">
        <f t="shared" si="39"/>
        <v>112.5</v>
      </c>
      <c r="E112" s="91">
        <f>ROUND(('фонд начисленной заработной пла'!E112/'среднесписочная численность'!E112/12)*1000,1)</f>
        <v>44379.8</v>
      </c>
      <c r="F112" s="92">
        <f t="shared" ref="F112:L260" si="45">ROUND(E112/C112*100,1)</f>
        <v>102.1</v>
      </c>
      <c r="G112" s="91">
        <f>ROUND(('фонд начисленной заработной пла'!G112/'среднесписочная численность'!G112/12)*1000,1)</f>
        <v>45736.4</v>
      </c>
      <c r="H112" s="92">
        <f t="shared" ref="H112:L253" si="46">ROUND(G112/E112*100,1)</f>
        <v>103.1</v>
      </c>
      <c r="I112" s="91">
        <f>ROUND(('фонд начисленной заработной пла'!I112/'среднесписочная численность'!I112/12)*1000,1)</f>
        <v>47480.6</v>
      </c>
      <c r="J112" s="92">
        <f t="shared" si="46"/>
        <v>103.8</v>
      </c>
      <c r="K112" s="91">
        <f>ROUND(('фонд начисленной заработной пла'!K112/'среднесписочная численность'!K112/12)*1000,1)</f>
        <v>49418.6</v>
      </c>
      <c r="L112" s="92">
        <f t="shared" si="46"/>
        <v>104.1</v>
      </c>
      <c r="M112" s="2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9.5" hidden="1" customHeight="1" x14ac:dyDescent="0.3">
      <c r="A113" s="93" t="str">
        <f>'фонд начисленной заработной пла'!A113</f>
        <v>ЗАО "Глушковское ДРСУ №5"</v>
      </c>
      <c r="B113" s="94">
        <f>ROUND(('фонд начисленной заработной пла'!B113/'среднесписочная численность'!B113/12)*1000,1)</f>
        <v>38656</v>
      </c>
      <c r="C113" s="94">
        <f>ROUND(('фонд начисленной заработной пла'!C113/'среднесписочная численность'!C113/12)*1000,1)</f>
        <v>43482.6</v>
      </c>
      <c r="D113" s="85">
        <f t="shared" si="39"/>
        <v>112.5</v>
      </c>
      <c r="E113" s="94">
        <f>ROUND(('фонд начисленной заработной пла'!E113/'среднесписочная численность'!E113/12)*1000,1)</f>
        <v>44379.8</v>
      </c>
      <c r="F113" s="85">
        <f t="shared" si="45"/>
        <v>102.1</v>
      </c>
      <c r="G113" s="94">
        <f>ROUND(('фонд начисленной заработной пла'!G113/'среднесписочная численность'!G113/12)*1000,1)</f>
        <v>45736.4</v>
      </c>
      <c r="H113" s="85">
        <f t="shared" si="46"/>
        <v>103.1</v>
      </c>
      <c r="I113" s="94">
        <f>ROUND(('фонд начисленной заработной пла'!I113/'среднесписочная численность'!I113/12)*1000,1)</f>
        <v>47480.6</v>
      </c>
      <c r="J113" s="85">
        <f t="shared" si="46"/>
        <v>103.8</v>
      </c>
      <c r="K113" s="94">
        <f>ROUND(('фонд начисленной заработной пла'!K113/'среднесписочная численность'!K113/12)*1000,1)</f>
        <v>49418.6</v>
      </c>
      <c r="L113" s="85">
        <f t="shared" si="46"/>
        <v>104.1</v>
      </c>
      <c r="M113" s="1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6.5" hidden="1" customHeight="1" x14ac:dyDescent="0.3">
      <c r="A114" s="93">
        <f>'фонд начисленной заработной пла'!A114</f>
        <v>0</v>
      </c>
      <c r="B114" s="94" t="e">
        <f>'фонд начисленной заработной пла'!B114/'среднесписочная численность'!B114/12*1000</f>
        <v>#DIV/0!</v>
      </c>
      <c r="C114" s="94" t="e">
        <f>ROUND(('фонд начисленной заработной пла'!C114/'среднесписочная численность'!C114/12)*1000,1)</f>
        <v>#DIV/0!</v>
      </c>
      <c r="D114" s="85" t="e">
        <f t="shared" si="39"/>
        <v>#DIV/0!</v>
      </c>
      <c r="E114" s="94" t="e">
        <f>ROUND(('фонд начисленной заработной пла'!E114/'среднесписочная численность'!E114/12)*1000,1)</f>
        <v>#DIV/0!</v>
      </c>
      <c r="F114" s="85" t="e">
        <f t="shared" si="45"/>
        <v>#DIV/0!</v>
      </c>
      <c r="G114" s="94" t="e">
        <f>ROUND(('фонд начисленной заработной пла'!G114/'среднесписочная численность'!G114/12)*1000,1)</f>
        <v>#DIV/0!</v>
      </c>
      <c r="H114" s="85" t="e">
        <f t="shared" si="46"/>
        <v>#DIV/0!</v>
      </c>
      <c r="I114" s="94" t="e">
        <f>ROUND(('фонд начисленной заработной пла'!G114/'среднесписочная численность'!G114/12)*1000,1)</f>
        <v>#DIV/0!</v>
      </c>
      <c r="J114" s="85" t="e">
        <f t="shared" si="40"/>
        <v>#DIV/0!</v>
      </c>
      <c r="K114" s="94" t="e">
        <f>ROUND(('фонд начисленной заработной пла'!K114/'среднесписочная численность'!I114/12)*1000,1)</f>
        <v>#DIV/0!</v>
      </c>
      <c r="L114" s="85" t="e">
        <f t="shared" si="41"/>
        <v>#DIV/0!</v>
      </c>
      <c r="M114" s="1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0.75" hidden="1" customHeight="1" x14ac:dyDescent="0.3">
      <c r="A115" s="93" t="str">
        <f>'фонд начисленной заработной пла'!A115</f>
        <v>(наименование предприятия, организации)</v>
      </c>
      <c r="B115" s="94" t="e">
        <f>ROUND(('фонд начисленной заработной пла'!B115/'среднесписочная численность'!B115/12)*1000,1)</f>
        <v>#DIV/0!</v>
      </c>
      <c r="C115" s="94" t="e">
        <f>ROUND(('фонд начисленной заработной пла'!C115/'среднесписочная численность'!C115/12)*1000,1)</f>
        <v>#DIV/0!</v>
      </c>
      <c r="D115" s="85" t="e">
        <f t="shared" si="39"/>
        <v>#DIV/0!</v>
      </c>
      <c r="E115" s="94" t="e">
        <f>ROUND(('фонд начисленной заработной пла'!E115/'среднесписочная численность'!E115/12)*1000,1)</f>
        <v>#DIV/0!</v>
      </c>
      <c r="F115" s="85" t="e">
        <f t="shared" si="45"/>
        <v>#DIV/0!</v>
      </c>
      <c r="G115" s="94" t="e">
        <f>ROUND(('фонд начисленной заработной пла'!G115/'среднесписочная численность'!G115/12)*1000,1)</f>
        <v>#DIV/0!</v>
      </c>
      <c r="H115" s="85" t="e">
        <f t="shared" si="46"/>
        <v>#DIV/0!</v>
      </c>
      <c r="I115" s="94" t="e">
        <f>ROUND(('фонд начисленной заработной пла'!G115/'среднесписочная численность'!G115/12)*1000,1)</f>
        <v>#DIV/0!</v>
      </c>
      <c r="J115" s="85" t="e">
        <f t="shared" si="40"/>
        <v>#DIV/0!</v>
      </c>
      <c r="K115" s="94" t="e">
        <f>ROUND(('фонд начисленной заработной пла'!K115/'среднесписочная численность'!I115/12)*1000,1)</f>
        <v>#DIV/0!</v>
      </c>
      <c r="L115" s="85" t="e">
        <f t="shared" si="41"/>
        <v>#DIV/0!</v>
      </c>
      <c r="M115" s="1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24" hidden="1" customHeight="1" x14ac:dyDescent="0.3">
      <c r="A116" s="109" t="s">
        <v>44</v>
      </c>
      <c r="B116" s="91">
        <f>ROUND(('фонд начисленной заработной пла'!B116/'среднесписочная численность'!B116/12)*1000,1)</f>
        <v>28876</v>
      </c>
      <c r="C116" s="91">
        <f>ROUND(('фонд начисленной заработной пла'!C116/'среднесписочная численность'!C116/12)*1000,1)</f>
        <v>30048.400000000001</v>
      </c>
      <c r="D116" s="92">
        <f t="shared" si="39"/>
        <v>104.1</v>
      </c>
      <c r="E116" s="91">
        <f>ROUND(('фонд начисленной заработной пла'!E116/'среднесписочная численность'!E116/12)*1000,1)</f>
        <v>31729.7</v>
      </c>
      <c r="F116" s="92">
        <f t="shared" si="45"/>
        <v>105.6</v>
      </c>
      <c r="G116" s="91">
        <f>ROUND(('фонд начисленной заработной пла'!G116/'среднесписочная численность'!G116/12)*1000,1)</f>
        <v>33740.300000000003</v>
      </c>
      <c r="H116" s="92">
        <f t="shared" si="46"/>
        <v>106.3</v>
      </c>
      <c r="I116" s="91">
        <f>ROUND(('фонд начисленной заработной пла'!I116/'среднесписочная численность'!I116/12)*1000,1)</f>
        <v>36162.800000000003</v>
      </c>
      <c r="J116" s="92">
        <f t="shared" si="46"/>
        <v>107.2</v>
      </c>
      <c r="K116" s="91">
        <f>ROUND(('фонд начисленной заработной пла'!K116/'среднесписочная численность'!I116/12)*1000,1)</f>
        <v>38915.599999999999</v>
      </c>
      <c r="L116" s="92">
        <f t="shared" ref="L116" si="47">ROUND(K116/I116*100,1)</f>
        <v>107.6</v>
      </c>
      <c r="M116" s="2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9.5" hidden="1" customHeight="1" x14ac:dyDescent="0.3">
      <c r="A117" s="111" t="s">
        <v>80</v>
      </c>
      <c r="B117" s="94" t="e">
        <f>ROUND(('фонд начисленной заработной пла'!B117/'среднесписочная численность'!B117/12)*1000,1)</f>
        <v>#DIV/0!</v>
      </c>
      <c r="C117" s="94" t="e">
        <f>ROUND(('фонд начисленной заработной пла'!C117/'среднесписочная численность'!C117/12)*1000,1)</f>
        <v>#DIV/0!</v>
      </c>
      <c r="D117" s="85" t="e">
        <f t="shared" si="39"/>
        <v>#DIV/0!</v>
      </c>
      <c r="E117" s="94" t="e">
        <f>ROUND(('фонд начисленной заработной пла'!E117/'среднесписочная численность'!E117/12)*1000,1)</f>
        <v>#DIV/0!</v>
      </c>
      <c r="F117" s="85" t="e">
        <f t="shared" si="45"/>
        <v>#DIV/0!</v>
      </c>
      <c r="G117" s="94" t="e">
        <f>ROUND(('фонд начисленной заработной пла'!G117/'среднесписочная численность'!G117/12)*1000,1)</f>
        <v>#DIV/0!</v>
      </c>
      <c r="H117" s="85" t="e">
        <f t="shared" si="46"/>
        <v>#DIV/0!</v>
      </c>
      <c r="I117" s="94" t="e">
        <f>ROUND(('фонд начисленной заработной пла'!G117/'среднесписочная численность'!G117/12)*1000,1)</f>
        <v>#DIV/0!</v>
      </c>
      <c r="J117" s="85" t="e">
        <f t="shared" si="40"/>
        <v>#DIV/0!</v>
      </c>
      <c r="K117" s="94" t="e">
        <f>ROUND(('фонд начисленной заработной пла'!K117/'среднесписочная численность'!I117/12)*1000,1)</f>
        <v>#DIV/0!</v>
      </c>
      <c r="L117" s="85" t="e">
        <f t="shared" si="41"/>
        <v>#DIV/0!</v>
      </c>
      <c r="M117" s="1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9.5" hidden="1" customHeight="1" x14ac:dyDescent="0.3">
      <c r="A118" s="93" t="s">
        <v>81</v>
      </c>
      <c r="B118" s="94">
        <f>ROUND(('фонд начисленной заработной пла'!B118/'среднесписочная численность'!B118/12)*1000,1)</f>
        <v>24305.599999999999</v>
      </c>
      <c r="C118" s="94">
        <f>ROUND(('фонд начисленной заработной пла'!C118/'среднесписочная численность'!C118/12)*1000,1)</f>
        <v>25347.200000000001</v>
      </c>
      <c r="D118" s="85">
        <f t="shared" si="39"/>
        <v>104.3</v>
      </c>
      <c r="E118" s="94">
        <f>ROUND(('фонд начисленной заработной пла'!E118/'среднесписочная численность'!E118/12)*1000,1)</f>
        <v>26666.7</v>
      </c>
      <c r="F118" s="85">
        <f t="shared" si="45"/>
        <v>105.2</v>
      </c>
      <c r="G118" s="94">
        <f>ROUND(('фонд начисленной заработной пла'!G118/'среднесписочная численность'!G118/12)*1000,1)</f>
        <v>28402.799999999999</v>
      </c>
      <c r="H118" s="85">
        <f t="shared" si="46"/>
        <v>106.5</v>
      </c>
      <c r="I118" s="94">
        <f>ROUND(('фонд начисленной заработной пла'!I118/'среднесписочная численность'!I118/12)*1000,1)</f>
        <v>30486.1</v>
      </c>
      <c r="J118" s="85">
        <f t="shared" ref="J118:L123" si="48">ROUND(I118/G118*100,1)</f>
        <v>107.3</v>
      </c>
      <c r="K118" s="94">
        <f>ROUND(('фонд начисленной заработной пла'!K118/'среднесписочная численность'!I118/12)*1000,1)</f>
        <v>32925</v>
      </c>
      <c r="L118" s="85">
        <f t="shared" si="48"/>
        <v>108</v>
      </c>
      <c r="M118" s="1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9.5" hidden="1" customHeight="1" x14ac:dyDescent="0.3">
      <c r="A119" s="93" t="s">
        <v>82</v>
      </c>
      <c r="B119" s="94">
        <f>ROUND(('фонд начисленной заработной пла'!B119/'среднесписочная численность'!B119/12)*1000,1)</f>
        <v>26013.5</v>
      </c>
      <c r="C119" s="94">
        <f>ROUND(('фонд начисленной заработной пла'!C119/'среднесписочная численность'!C119/12)*1000,1)</f>
        <v>27139.599999999999</v>
      </c>
      <c r="D119" s="85">
        <f t="shared" si="39"/>
        <v>104.3</v>
      </c>
      <c r="E119" s="94">
        <f>ROUND(('фонд начисленной заработной пла'!E119/'среднесписочная численность'!E119/12)*1000,1)</f>
        <v>28603.599999999999</v>
      </c>
      <c r="F119" s="85">
        <f t="shared" si="45"/>
        <v>105.4</v>
      </c>
      <c r="G119" s="94">
        <f>ROUND(('фонд начисленной заработной пла'!G119/'среднесписочная численность'!G119/12)*1000,1)</f>
        <v>30405.4</v>
      </c>
      <c r="H119" s="85">
        <f t="shared" si="46"/>
        <v>106.3</v>
      </c>
      <c r="I119" s="94">
        <f>ROUND(('фонд начисленной заработной пла'!I119/'среднесписочная численность'!I119/12)*1000,1)</f>
        <v>32657.7</v>
      </c>
      <c r="J119" s="85">
        <f t="shared" si="48"/>
        <v>107.4</v>
      </c>
      <c r="K119" s="94">
        <f>ROUND(('фонд начисленной заработной пла'!K119/'среднесписочная численность'!I119/12)*1000,1)</f>
        <v>35205</v>
      </c>
      <c r="L119" s="85">
        <f t="shared" si="48"/>
        <v>107.8</v>
      </c>
      <c r="M119" s="1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9.5" hidden="1" customHeight="1" x14ac:dyDescent="0.3">
      <c r="A120" s="93" t="s">
        <v>83</v>
      </c>
      <c r="B120" s="94">
        <f>ROUND(('фонд начисленной заработной пла'!B120/'среднесписочная численность'!B120/12)*1000,1)</f>
        <v>26470.6</v>
      </c>
      <c r="C120" s="94">
        <f>ROUND(('фонд начисленной заработной пла'!C120/'среднесписочная численность'!C120/12)*1000,1)</f>
        <v>27696.1</v>
      </c>
      <c r="D120" s="85">
        <f t="shared" si="39"/>
        <v>104.6</v>
      </c>
      <c r="E120" s="94">
        <f>ROUND(('фонд начисленной заработной пла'!E120/'среднесписочная численность'!E120/12)*1000,1)</f>
        <v>29166.7</v>
      </c>
      <c r="F120" s="85">
        <f t="shared" si="45"/>
        <v>105.3</v>
      </c>
      <c r="G120" s="94">
        <f>ROUND(('фонд начисленной заработной пла'!G120/'среднесписочная численность'!G120/12)*1000,1)</f>
        <v>31127.5</v>
      </c>
      <c r="H120" s="85">
        <f t="shared" si="46"/>
        <v>106.7</v>
      </c>
      <c r="I120" s="94">
        <f>ROUND(('фонд начисленной заработной пла'!I120/'среднесписочная численность'!I120/12)*1000,1)</f>
        <v>33578.400000000001</v>
      </c>
      <c r="J120" s="85">
        <f t="shared" si="48"/>
        <v>107.9</v>
      </c>
      <c r="K120" s="94">
        <f>ROUND(('фонд начисленной заработной пла'!K120/'среднесписочная численность'!I120/12)*1000,1)</f>
        <v>36264.699999999997</v>
      </c>
      <c r="L120" s="85">
        <f t="shared" si="48"/>
        <v>108</v>
      </c>
      <c r="M120" s="1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9.5" hidden="1" customHeight="1" x14ac:dyDescent="0.3">
      <c r="A121" s="93" t="s">
        <v>84</v>
      </c>
      <c r="B121" s="94">
        <f>ROUND(('фонд начисленной заработной пла'!B121/'среднесписочная численность'!B121/12)*1000,1)</f>
        <v>26973.7</v>
      </c>
      <c r="C121" s="94">
        <f>ROUND(('фонд начисленной заработной пла'!C121/'среднесписочная численность'!C121/12)*1000,1)</f>
        <v>27938.6</v>
      </c>
      <c r="D121" s="85">
        <f t="shared" si="39"/>
        <v>103.6</v>
      </c>
      <c r="E121" s="94">
        <f>ROUND(('фонд начисленной заработной пла'!E121/'среднесписочная численность'!E121/12)*1000,1)</f>
        <v>29386</v>
      </c>
      <c r="F121" s="85">
        <f t="shared" si="45"/>
        <v>105.2</v>
      </c>
      <c r="G121" s="94">
        <f>ROUND(('фонд начисленной заработной пла'!G121/'среднесписочная численность'!G121/12)*1000,1)</f>
        <v>31140.400000000001</v>
      </c>
      <c r="H121" s="85">
        <f t="shared" si="46"/>
        <v>106</v>
      </c>
      <c r="I121" s="94">
        <f>ROUND(('фонд начисленной заработной пла'!I121/'среднесписочная численность'!I121/12)*1000,1)</f>
        <v>33333.300000000003</v>
      </c>
      <c r="J121" s="85">
        <f t="shared" si="48"/>
        <v>107</v>
      </c>
      <c r="K121" s="94">
        <f>ROUND(('фонд начисленной заработной пла'!K121/'среднесписочная численность'!I121/12)*1000,1)</f>
        <v>35763.199999999997</v>
      </c>
      <c r="L121" s="85">
        <f t="shared" si="48"/>
        <v>107.3</v>
      </c>
      <c r="M121" s="1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8" hidden="1" customHeight="1" x14ac:dyDescent="0.3">
      <c r="A122" s="93" t="s">
        <v>85</v>
      </c>
      <c r="B122" s="94">
        <f>ROUND(('фонд начисленной заработной пла'!B122/'среднесписочная численность'!B122/12)*1000,1)</f>
        <v>31609.200000000001</v>
      </c>
      <c r="C122" s="94">
        <f>ROUND(('фонд начисленной заработной пла'!C122/'среднесписочная численность'!C122/12)*1000,1)</f>
        <v>32854.400000000001</v>
      </c>
      <c r="D122" s="85">
        <f t="shared" si="39"/>
        <v>103.9</v>
      </c>
      <c r="E122" s="94">
        <f>ROUND(('фонд начисленной заработной пла'!E122/'среднесписочная численность'!E122/12)*1000,1)</f>
        <v>34770.1</v>
      </c>
      <c r="F122" s="85">
        <f t="shared" si="45"/>
        <v>105.8</v>
      </c>
      <c r="G122" s="94">
        <f>ROUND(('фонд начисленной заработной пла'!G122/'среднесписочная численность'!G122/12)*1000,1)</f>
        <v>36973.199999999997</v>
      </c>
      <c r="H122" s="85">
        <f t="shared" si="46"/>
        <v>106.3</v>
      </c>
      <c r="I122" s="94">
        <f>ROUND(('фонд начисленной заработной пла'!I122/'среднесписочная численность'!I122/12)*1000,1)</f>
        <v>39559.4</v>
      </c>
      <c r="J122" s="85">
        <f t="shared" si="48"/>
        <v>107</v>
      </c>
      <c r="K122" s="94">
        <f>ROUND(('фонд начисленной заработной пла'!K122/'среднесписочная численность'!I122/12)*1000,1)</f>
        <v>42526.3</v>
      </c>
      <c r="L122" s="85">
        <f t="shared" si="48"/>
        <v>107.5</v>
      </c>
      <c r="M122" s="1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idden="1" x14ac:dyDescent="0.3">
      <c r="A123" s="109" t="s">
        <v>45</v>
      </c>
      <c r="B123" s="91">
        <f>ROUND(('фонд начисленной заработной пла'!B123/'среднесписочная численность'!B123/12)*1000,1)</f>
        <v>20694.400000000001</v>
      </c>
      <c r="C123" s="91">
        <f>ROUND(('фонд начисленной заработной пла'!C123/'среднесписочная численность'!C123/12)*1000,1)</f>
        <v>20902.8</v>
      </c>
      <c r="D123" s="92">
        <f t="shared" si="39"/>
        <v>101</v>
      </c>
      <c r="E123" s="91">
        <f>ROUND(('фонд начисленной заработной пла'!E123/'среднесписочная численность'!E123/12)*1000,1)</f>
        <v>21388.9</v>
      </c>
      <c r="F123" s="92">
        <f t="shared" si="45"/>
        <v>102.3</v>
      </c>
      <c r="G123" s="91">
        <f>ROUND(('фонд начисленной заработной пла'!G123/'среднесписочная численность'!G123/12)*1000,1)</f>
        <v>22291.7</v>
      </c>
      <c r="H123" s="92">
        <f t="shared" si="46"/>
        <v>104.2</v>
      </c>
      <c r="I123" s="91">
        <f>ROUND(('фонд начисленной заработной пла'!I123/'среднесписочная численность'!I123/12)*1000,1)</f>
        <v>23333.3</v>
      </c>
      <c r="J123" s="92">
        <f t="shared" si="48"/>
        <v>104.7</v>
      </c>
      <c r="K123" s="91">
        <f>ROUND(('фонд начисленной заработной пла'!K123/'среднесписочная численность'!K123/12)*1000,1)</f>
        <v>23541.7</v>
      </c>
      <c r="L123" s="92">
        <f t="shared" si="41"/>
        <v>105.6</v>
      </c>
      <c r="M123" s="23"/>
      <c r="N123" s="4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8" hidden="1" customHeight="1" x14ac:dyDescent="0.3">
      <c r="A124" s="93" t="s">
        <v>86</v>
      </c>
      <c r="B124" s="94" t="e">
        <f>ROUND(('фонд начисленной заработной пла'!B124/'среднесписочная численность'!B124/12)*1000,1)</f>
        <v>#DIV/0!</v>
      </c>
      <c r="C124" s="94" t="e">
        <f>ROUND(('фонд начисленной заработной пла'!C124/'среднесписочная численность'!C124/12)*1000,1)</f>
        <v>#DIV/0!</v>
      </c>
      <c r="D124" s="85" t="e">
        <f t="shared" si="39"/>
        <v>#DIV/0!</v>
      </c>
      <c r="E124" s="94" t="e">
        <f>ROUND(('фонд начисленной заработной пла'!E124/'среднесписочная численность'!E124/12)*1000,1)</f>
        <v>#DIV/0!</v>
      </c>
      <c r="F124" s="85" t="e">
        <f t="shared" si="45"/>
        <v>#DIV/0!</v>
      </c>
      <c r="G124" s="94" t="e">
        <f>ROUND(('фонд начисленной заработной пла'!G124/'среднесписочная численность'!G124/12)*1000,1)</f>
        <v>#DIV/0!</v>
      </c>
      <c r="H124" s="85" t="e">
        <f t="shared" si="46"/>
        <v>#DIV/0!</v>
      </c>
      <c r="I124" s="94" t="e">
        <f>ROUND(('фонд начисленной заработной пла'!G124/'среднесписочная численность'!G124/12)*1000,1)</f>
        <v>#DIV/0!</v>
      </c>
      <c r="J124" s="85" t="e">
        <f t="shared" si="40"/>
        <v>#DIV/0!</v>
      </c>
      <c r="K124" s="94" t="e">
        <f>ROUND(('фонд начисленной заработной пла'!K124/'среднесписочная численность'!I124/12)*1000,1)</f>
        <v>#DIV/0!</v>
      </c>
      <c r="L124" s="85" t="e">
        <f t="shared" si="41"/>
        <v>#DIV/0!</v>
      </c>
      <c r="M124" s="1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hidden="1" customHeight="1" x14ac:dyDescent="0.3">
      <c r="A125" s="93" t="str">
        <f>'фонд начисленной заработной пла'!A125</f>
        <v>прочие по транспорту</v>
      </c>
      <c r="B125" s="94">
        <f>ROUND(('фонд начисленной заработной пла'!B125/'среднесписочная численность'!B125/12)*1000,1)</f>
        <v>20694.400000000001</v>
      </c>
      <c r="C125" s="94">
        <f>ROUND(('фонд начисленной заработной пла'!C125/'среднесписочная численность'!C125/12)*1000,1)</f>
        <v>20902.8</v>
      </c>
      <c r="D125" s="85">
        <f t="shared" si="39"/>
        <v>101</v>
      </c>
      <c r="E125" s="94">
        <f>ROUND(('фонд начисленной заработной пла'!E125/'среднесписочная численность'!E125/12)*1000,1)</f>
        <v>21388.9</v>
      </c>
      <c r="F125" s="85">
        <f t="shared" si="45"/>
        <v>102.3</v>
      </c>
      <c r="G125" s="94">
        <f>ROUND(('фонд начисленной заработной пла'!G125/'среднесписочная численность'!G125/12)*1000,1)</f>
        <v>22291.7</v>
      </c>
      <c r="H125" s="85">
        <f t="shared" si="46"/>
        <v>104.2</v>
      </c>
      <c r="I125" s="94">
        <f>ROUND(('фонд начисленной заработной пла'!I125/'среднесписочная численность'!I125/12)*1000,1)</f>
        <v>23333.3</v>
      </c>
      <c r="J125" s="85">
        <f t="shared" ref="J125" si="49">ROUND(I125/G125*100,1)</f>
        <v>104.7</v>
      </c>
      <c r="K125" s="94">
        <f>ROUND(('фонд начисленной заработной пла'!K125/'среднесписочная численность'!K125/12)*1000,1)</f>
        <v>23541.7</v>
      </c>
      <c r="L125" s="85">
        <f t="shared" si="41"/>
        <v>105.6</v>
      </c>
      <c r="M125" s="13"/>
      <c r="N125" s="41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6.5" hidden="1" customHeight="1" x14ac:dyDescent="0.3">
      <c r="A126" s="93" t="str">
        <f>'фонд начисленной заработной пла'!A126</f>
        <v>(наименование предприятия, организации)</v>
      </c>
      <c r="B126" s="94" t="e">
        <f>ROUND(('фонд начисленной заработной пла'!B126/'среднесписочная численность'!B126/12)*1000,1)</f>
        <v>#DIV/0!</v>
      </c>
      <c r="C126" s="94" t="e">
        <f>ROUND(('фонд начисленной заработной пла'!C126/'среднесписочная численность'!C126/12)*1000,1)</f>
        <v>#DIV/0!</v>
      </c>
      <c r="D126" s="85" t="e">
        <f t="shared" si="39"/>
        <v>#DIV/0!</v>
      </c>
      <c r="E126" s="94" t="e">
        <f>ROUND(('фонд начисленной заработной пла'!E126/'среднесписочная численность'!E126/12)*1000,1)</f>
        <v>#DIV/0!</v>
      </c>
      <c r="F126" s="85" t="e">
        <f t="shared" si="45"/>
        <v>#DIV/0!</v>
      </c>
      <c r="G126" s="94" t="e">
        <f>ROUND(('фонд начисленной заработной пла'!G126/'среднесписочная численность'!G126/12)*1000,1)</f>
        <v>#DIV/0!</v>
      </c>
      <c r="H126" s="85" t="e">
        <f t="shared" si="46"/>
        <v>#DIV/0!</v>
      </c>
      <c r="I126" s="94" t="e">
        <f>ROUND(('фонд начисленной заработной пла'!G126/'среднесписочная численность'!G126/12)*1000,1)</f>
        <v>#DIV/0!</v>
      </c>
      <c r="J126" s="85" t="e">
        <f t="shared" si="40"/>
        <v>#DIV/0!</v>
      </c>
      <c r="K126" s="94" t="e">
        <f>ROUND(('фонд начисленной заработной пла'!K126/'среднесписочная численность'!I126/12)*1000,1)</f>
        <v>#DIV/0!</v>
      </c>
      <c r="L126" s="85" t="e">
        <f t="shared" si="41"/>
        <v>#DIV/0!</v>
      </c>
      <c r="M126" s="1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24.6" hidden="1" x14ac:dyDescent="0.3">
      <c r="A127" s="109" t="s">
        <v>46</v>
      </c>
      <c r="B127" s="91" t="e">
        <f>ROUND(('фонд начисленной заработной пла'!B127/'среднесписочная численность'!B127/12)*1000,1)</f>
        <v>#DIV/0!</v>
      </c>
      <c r="C127" s="91" t="e">
        <f>ROUND(('фонд начисленной заработной пла'!C127/'среднесписочная численность'!C127/12)*1000,1)</f>
        <v>#DIV/0!</v>
      </c>
      <c r="D127" s="92" t="e">
        <f t="shared" si="39"/>
        <v>#DIV/0!</v>
      </c>
      <c r="E127" s="91" t="e">
        <f>ROUND(('фонд начисленной заработной пла'!E127/'среднесписочная численность'!E127/12)*1000,1)</f>
        <v>#DIV/0!</v>
      </c>
      <c r="F127" s="92" t="e">
        <f t="shared" si="45"/>
        <v>#DIV/0!</v>
      </c>
      <c r="G127" s="91" t="e">
        <f>ROUND(('фонд начисленной заработной пла'!G127/'среднесписочная численность'!G127/12)*1000,1)</f>
        <v>#DIV/0!</v>
      </c>
      <c r="H127" s="92" t="e">
        <f t="shared" si="46"/>
        <v>#DIV/0!</v>
      </c>
      <c r="I127" s="91" t="e">
        <f>ROUND(('фонд начисленной заработной пла'!G127/'среднесписочная численность'!G127/12)*1000,1)</f>
        <v>#DIV/0!</v>
      </c>
      <c r="J127" s="92" t="e">
        <f t="shared" si="40"/>
        <v>#DIV/0!</v>
      </c>
      <c r="K127" s="91" t="e">
        <f>ROUND(('фонд начисленной заработной пла'!K127/'среднесписочная численность'!I127/12)*1000,1)</f>
        <v>#DIV/0!</v>
      </c>
      <c r="L127" s="92" t="e">
        <f t="shared" si="41"/>
        <v>#DIV/0!</v>
      </c>
      <c r="M127" s="2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8" hidden="1" customHeight="1" x14ac:dyDescent="0.3">
      <c r="A128" s="93" t="str">
        <f>'фонд начисленной заработной пла'!A128</f>
        <v>(наименование предприятия, организации)</v>
      </c>
      <c r="B128" s="94" t="e">
        <f>ROUND(('фонд начисленной заработной пла'!B128/'среднесписочная численность'!B128/12)*1000,1)</f>
        <v>#DIV/0!</v>
      </c>
      <c r="C128" s="94" t="e">
        <f>ROUND(('фонд начисленной заработной пла'!C128/'среднесписочная численность'!C128/12)*1000,1)</f>
        <v>#DIV/0!</v>
      </c>
      <c r="D128" s="85" t="e">
        <f t="shared" si="39"/>
        <v>#DIV/0!</v>
      </c>
      <c r="E128" s="94" t="e">
        <f>ROUND(('фонд начисленной заработной пла'!E128/'среднесписочная численность'!E128/12)*1000,1)</f>
        <v>#DIV/0!</v>
      </c>
      <c r="F128" s="85" t="e">
        <f t="shared" si="45"/>
        <v>#DIV/0!</v>
      </c>
      <c r="G128" s="94" t="e">
        <f>ROUND(('фонд начисленной заработной пла'!G128/'среднесписочная численность'!G128/12)*1000,1)</f>
        <v>#DIV/0!</v>
      </c>
      <c r="H128" s="85" t="e">
        <f t="shared" si="46"/>
        <v>#DIV/0!</v>
      </c>
      <c r="I128" s="94" t="e">
        <f>ROUND(('фонд начисленной заработной пла'!G128/'среднесписочная численность'!G128/12)*1000,1)</f>
        <v>#DIV/0!</v>
      </c>
      <c r="J128" s="85" t="e">
        <f t="shared" si="40"/>
        <v>#DIV/0!</v>
      </c>
      <c r="K128" s="94" t="e">
        <f>ROUND(('фонд начисленной заработной пла'!K128/'среднесписочная численность'!I128/12)*1000,1)</f>
        <v>#DIV/0!</v>
      </c>
      <c r="L128" s="85" t="e">
        <f t="shared" si="41"/>
        <v>#DIV/0!</v>
      </c>
      <c r="M128" s="1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8" hidden="1" customHeight="1" x14ac:dyDescent="0.3">
      <c r="A129" s="93" t="str">
        <f>'фонд начисленной заработной пла'!A129</f>
        <v>(наименование предприятия, организации)</v>
      </c>
      <c r="B129" s="94" t="e">
        <f>ROUND(('фонд начисленной заработной пла'!B129/'среднесписочная численность'!B129/12)*1000,1)</f>
        <v>#DIV/0!</v>
      </c>
      <c r="C129" s="94" t="e">
        <f>ROUND(('фонд начисленной заработной пла'!C129/'среднесписочная численность'!C129/12)*1000,1)</f>
        <v>#DIV/0!</v>
      </c>
      <c r="D129" s="85" t="e">
        <f t="shared" si="39"/>
        <v>#DIV/0!</v>
      </c>
      <c r="E129" s="94" t="e">
        <f>ROUND(('фонд начисленной заработной пла'!E129/'среднесписочная численность'!E129/12)*1000,1)</f>
        <v>#DIV/0!</v>
      </c>
      <c r="F129" s="85" t="e">
        <f t="shared" si="45"/>
        <v>#DIV/0!</v>
      </c>
      <c r="G129" s="94" t="e">
        <f>ROUND(('фонд начисленной заработной пла'!G129/'среднесписочная численность'!G129/12)*1000,1)</f>
        <v>#DIV/0!</v>
      </c>
      <c r="H129" s="85" t="e">
        <f t="shared" si="46"/>
        <v>#DIV/0!</v>
      </c>
      <c r="I129" s="94" t="e">
        <f>ROUND(('фонд начисленной заработной пла'!G129/'среднесписочная численность'!G129/12)*1000,1)</f>
        <v>#DIV/0!</v>
      </c>
      <c r="J129" s="85" t="e">
        <f t="shared" si="40"/>
        <v>#DIV/0!</v>
      </c>
      <c r="K129" s="94" t="e">
        <f>ROUND(('фонд начисленной заработной пла'!K129/'среднесписочная численность'!I129/12)*1000,1)</f>
        <v>#DIV/0!</v>
      </c>
      <c r="L129" s="85" t="e">
        <f t="shared" si="41"/>
        <v>#DIV/0!</v>
      </c>
      <c r="M129" s="1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hidden="1" customHeight="1" x14ac:dyDescent="0.3">
      <c r="A130" s="93" t="str">
        <f>'фонд начисленной заработной пла'!A130</f>
        <v>(наименование предприятия, организации)</v>
      </c>
      <c r="B130" s="94" t="e">
        <f>ROUND(('фонд начисленной заработной пла'!B130/'среднесписочная численность'!B130/12)*1000,1)</f>
        <v>#DIV/0!</v>
      </c>
      <c r="C130" s="94" t="e">
        <f>ROUND(('фонд начисленной заработной пла'!C130/'среднесписочная численность'!C130/12)*1000,1)</f>
        <v>#DIV/0!</v>
      </c>
      <c r="D130" s="85" t="e">
        <f t="shared" si="39"/>
        <v>#DIV/0!</v>
      </c>
      <c r="E130" s="94" t="e">
        <f>ROUND(('фонд начисленной заработной пла'!E130/'среднесписочная численность'!E130/12)*1000,1)</f>
        <v>#DIV/0!</v>
      </c>
      <c r="F130" s="85" t="e">
        <f t="shared" si="45"/>
        <v>#DIV/0!</v>
      </c>
      <c r="G130" s="94" t="e">
        <f>ROUND(('фонд начисленной заработной пла'!G130/'среднесписочная численность'!G130/12)*1000,1)</f>
        <v>#DIV/0!</v>
      </c>
      <c r="H130" s="85" t="e">
        <f t="shared" si="46"/>
        <v>#DIV/0!</v>
      </c>
      <c r="I130" s="94" t="e">
        <f>ROUND(('фонд начисленной заработной пла'!G130/'среднесписочная численность'!G130/12)*1000,1)</f>
        <v>#DIV/0!</v>
      </c>
      <c r="J130" s="85" t="e">
        <f t="shared" si="40"/>
        <v>#DIV/0!</v>
      </c>
      <c r="K130" s="94" t="e">
        <f>ROUND(('фонд начисленной заработной пла'!K130/'среднесписочная численность'!I130/12)*1000,1)</f>
        <v>#DIV/0!</v>
      </c>
      <c r="L130" s="85" t="e">
        <f t="shared" si="41"/>
        <v>#DIV/0!</v>
      </c>
      <c r="M130" s="1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idden="1" x14ac:dyDescent="0.3">
      <c r="A131" s="109" t="s">
        <v>9</v>
      </c>
      <c r="B131" s="91">
        <f>ROUND(('фонд начисленной заработной пла'!B131/'среднесписочная численность'!B131/12)*1000,1)</f>
        <v>38104</v>
      </c>
      <c r="C131" s="91">
        <f>ROUND(('фонд начисленной заработной пла'!C131/'среднесписочная численность'!C131/12)*1000,1)</f>
        <v>40035.9</v>
      </c>
      <c r="D131" s="92">
        <f t="shared" si="39"/>
        <v>105.1</v>
      </c>
      <c r="E131" s="91">
        <f>ROUND(('фонд начисленной заработной пла'!E131/'среднесписочная численность'!E131/12)*1000,1)</f>
        <v>42591.6</v>
      </c>
      <c r="F131" s="92">
        <f t="shared" si="45"/>
        <v>106.4</v>
      </c>
      <c r="G131" s="91">
        <f>ROUND(('фонд начисленной заработной пла'!G131/'среднесписочная численность'!G131/12)*1000,1)</f>
        <v>45175.6</v>
      </c>
      <c r="H131" s="92">
        <f t="shared" si="46"/>
        <v>106.1</v>
      </c>
      <c r="I131" s="91">
        <f>ROUND(('фонд начисленной заработной пла'!I131/'среднесписочная численность'!I131/12)*1000,1)</f>
        <v>48298.8</v>
      </c>
      <c r="J131" s="92">
        <f t="shared" ref="J131" si="50">ROUND(I131/G131*100,1)</f>
        <v>106.9</v>
      </c>
      <c r="K131" s="91">
        <f>ROUND(('фонд начисленной заработной пла'!K131/'среднесписочная численность'!I131/12)*1000,1)</f>
        <v>51774.1</v>
      </c>
      <c r="L131" s="92">
        <f t="shared" si="46"/>
        <v>107.2</v>
      </c>
      <c r="M131" s="2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6.5" hidden="1" customHeight="1" x14ac:dyDescent="0.3">
      <c r="A132" s="93" t="s">
        <v>88</v>
      </c>
      <c r="B132" s="94">
        <f>'фонд начисленной заработной пла'!B132/'среднесписочная численность'!B132/12*1000</f>
        <v>61904.761904761908</v>
      </c>
      <c r="C132" s="94">
        <f>ROUND(('фонд начисленной заработной пла'!C132/'среднесписочная численность'!C132/12)*1000,1)</f>
        <v>65000</v>
      </c>
      <c r="D132" s="85">
        <f t="shared" si="39"/>
        <v>105</v>
      </c>
      <c r="E132" s="94">
        <f>ROUND(('фонд начисленной заработной пла'!E132/'среднесписочная численность'!E132/12)*1000,1)</f>
        <v>68642.899999999994</v>
      </c>
      <c r="F132" s="85">
        <f t="shared" si="45"/>
        <v>105.6</v>
      </c>
      <c r="G132" s="94">
        <f>ROUND(('фонд начисленной заработной пла'!G132/'среднесписочная численность'!G132/12)*1000,1)</f>
        <v>72761.899999999994</v>
      </c>
      <c r="H132" s="85">
        <f t="shared" si="46"/>
        <v>106</v>
      </c>
      <c r="I132" s="94">
        <f>ROUND(('фонд начисленной заработной пла'!I132/'среднесписочная численность'!I132/12)*1000,1)</f>
        <v>77785.7</v>
      </c>
      <c r="J132" s="85">
        <f>I132/G132*100</f>
        <v>106.90443762463597</v>
      </c>
      <c r="K132" s="94">
        <f>ROUND(('фонд начисленной заработной пла'!K132/'среднесписочная численность'!K132/12)*1000,1)</f>
        <v>83392.899999999994</v>
      </c>
      <c r="L132" s="85">
        <f>K132/I132*100</f>
        <v>107.20852290330998</v>
      </c>
      <c r="M132" s="1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hidden="1" customHeight="1" x14ac:dyDescent="0.3">
      <c r="A133" s="93" t="s">
        <v>89</v>
      </c>
      <c r="B133" s="94">
        <f>ROUND(('фонд начисленной заработной пла'!B133/'среднесписочная численность'!B133/12)*1000,1)</f>
        <v>22777.8</v>
      </c>
      <c r="C133" s="94">
        <f>ROUND(('фонд начисленной заработной пла'!C133/'среднесписочная численность'!C133/12)*1000,1)</f>
        <v>23933.3</v>
      </c>
      <c r="D133" s="85">
        <f t="shared" ref="D133:D137" si="51">ROUND(C133/B133*100,1)</f>
        <v>105.1</v>
      </c>
      <c r="E133" s="94">
        <f>ROUND(('фонд начисленной заработной пла'!E133/'среднесписочная численность'!E133/12)*1000,1)</f>
        <v>25277.8</v>
      </c>
      <c r="F133" s="85">
        <f t="shared" si="45"/>
        <v>105.6</v>
      </c>
      <c r="G133" s="94">
        <f>ROUND(('фонд начисленной заработной пла'!G133/'среднесписочная численность'!G133/12)*1000,1)</f>
        <v>26805.599999999999</v>
      </c>
      <c r="H133" s="85">
        <f t="shared" si="46"/>
        <v>106</v>
      </c>
      <c r="I133" s="94">
        <f>ROUND(('фонд начисленной заработной пла'!I133/'среднесписочная численность'!I133/12)*1000,1)</f>
        <v>28722.2</v>
      </c>
      <c r="J133" s="85">
        <f>I133/G133*100</f>
        <v>107.14999850777451</v>
      </c>
      <c r="K133" s="94">
        <f>ROUND(('фонд начисленной заработной пла'!K133/'среднесписочная численность'!K133/12)*1000,1)</f>
        <v>30805.599999999999</v>
      </c>
      <c r="L133" s="85">
        <f>K133/I133*100</f>
        <v>107.25362263336373</v>
      </c>
      <c r="M133" s="1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hidden="1" customHeight="1" x14ac:dyDescent="0.3">
      <c r="A134" s="93" t="s">
        <v>90</v>
      </c>
      <c r="B134" s="94">
        <f>ROUND(('фонд начисленной заработной пла'!B134/'среднесписочная численность'!B134/12)*1000,1)</f>
        <v>10984.8</v>
      </c>
      <c r="C134" s="94">
        <f>ROUND(('фонд начисленной заработной пла'!C134/'среднесписочная численность'!C134/12)*1000,1)</f>
        <v>11590.9</v>
      </c>
      <c r="D134" s="85">
        <f t="shared" si="51"/>
        <v>105.5</v>
      </c>
      <c r="E134" s="94">
        <f>ROUND(('фонд начисленной заработной пла'!E134/'среднесписочная численность'!E134/12)*1000,1)</f>
        <v>12777.8</v>
      </c>
      <c r="F134" s="85">
        <f t="shared" si="45"/>
        <v>110.2</v>
      </c>
      <c r="G134" s="94">
        <f>ROUND(('фонд начисленной заработной пла'!G134/'среднесписочная численность'!G134/12)*1000,1)</f>
        <v>13571.4</v>
      </c>
      <c r="H134" s="85">
        <f t="shared" si="46"/>
        <v>106.2</v>
      </c>
      <c r="I134" s="94">
        <f>ROUND(('фонд начисленной заработной пла'!I134/'среднесписочная численность'!I134/12)*1000,1)</f>
        <v>14285.7</v>
      </c>
      <c r="J134" s="85">
        <f t="shared" ref="J134:J137" si="52">I134/G134*100</f>
        <v>105.26327423847208</v>
      </c>
      <c r="K134" s="94">
        <f>ROUND(('фонд начисленной заработной пла'!K134/'среднесписочная численность'!K134/12)*1000,1)</f>
        <v>15158.7</v>
      </c>
      <c r="L134" s="85">
        <f t="shared" ref="L134:L137" si="53">K134/I134*100</f>
        <v>106.11100611100611</v>
      </c>
      <c r="M134" s="1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hidden="1" customHeight="1" x14ac:dyDescent="0.3">
      <c r="A135" s="93" t="s">
        <v>91</v>
      </c>
      <c r="B135" s="94">
        <f>ROUND(('фонд начисленной заработной пла'!B135/'среднесписочная численность'!B135/12)*1000,1)</f>
        <v>11629.6</v>
      </c>
      <c r="C135" s="94">
        <f>ROUND(('фонд начисленной заработной пла'!C135/'среднесписочная численность'!C135/12)*1000,1)</f>
        <v>12222.2</v>
      </c>
      <c r="D135" s="85">
        <f t="shared" si="51"/>
        <v>105.1</v>
      </c>
      <c r="E135" s="94">
        <f>ROUND(('фонд начисленной заработной пла'!E135/'среднесписочная численность'!E135/12)*1000,1)</f>
        <v>13507.8</v>
      </c>
      <c r="F135" s="85">
        <f t="shared" si="45"/>
        <v>110.5</v>
      </c>
      <c r="G135" s="94">
        <f>ROUND(('фонд начисленной заработной пла'!G135/'среднесписочная численность'!G135/12)*1000,1)</f>
        <v>14341.1</v>
      </c>
      <c r="H135" s="85">
        <f t="shared" si="46"/>
        <v>106.2</v>
      </c>
      <c r="I135" s="94">
        <f>ROUND(('фонд начисленной заработной пла'!I135/'среднесписочная численность'!I135/12)*1000,1)</f>
        <v>15348.8</v>
      </c>
      <c r="J135" s="85">
        <f t="shared" si="52"/>
        <v>107.02665764829756</v>
      </c>
      <c r="K135" s="94">
        <f>ROUND(('фонд начисленной заработной пла'!K135/'среднесписочная численность'!K135/12)*1000,1)</f>
        <v>16453.5</v>
      </c>
      <c r="L135" s="85">
        <f t="shared" si="53"/>
        <v>107.1973053268008</v>
      </c>
      <c r="M135" s="1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hidden="1" customHeight="1" x14ac:dyDescent="0.3">
      <c r="A136" s="93" t="s">
        <v>92</v>
      </c>
      <c r="B136" s="94">
        <f>ROUND(('фонд начисленной заработной пла'!B136/'среднесписочная численность'!B136/12)*1000,1)</f>
        <v>10443.299999999999</v>
      </c>
      <c r="C136" s="94">
        <f>ROUND(('фонд начисленной заработной пла'!C136/'среднесписочная численность'!C136/12)*1000,1)</f>
        <v>10975.2</v>
      </c>
      <c r="D136" s="85">
        <f t="shared" si="51"/>
        <v>105.1</v>
      </c>
      <c r="E136" s="94">
        <f>ROUND(('фонд начисленной заработной пла'!E136/'среднесписочная численность'!E136/12)*1000,1)</f>
        <v>12037</v>
      </c>
      <c r="F136" s="85">
        <f t="shared" si="45"/>
        <v>109.7</v>
      </c>
      <c r="G136" s="94">
        <f>ROUND(('фонд начисленной заработной пла'!G136/'среднесписочная численность'!G136/12)*1000,1)</f>
        <v>12777.8</v>
      </c>
      <c r="H136" s="85">
        <f t="shared" si="46"/>
        <v>106.2</v>
      </c>
      <c r="I136" s="94">
        <f>ROUND(('фонд начисленной заработной пла'!I136/'среднесписочная численность'!I136/12)*1000,1)</f>
        <v>13666.7</v>
      </c>
      <c r="J136" s="85">
        <f t="shared" si="52"/>
        <v>106.95659659722332</v>
      </c>
      <c r="K136" s="94">
        <f>ROUND(('фонд начисленной заработной пла'!K136/'среднесписочная численность'!K136/12)*1000,1)</f>
        <v>14648.1</v>
      </c>
      <c r="L136" s="85">
        <f t="shared" si="53"/>
        <v>107.18095809522417</v>
      </c>
      <c r="M136" s="1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6.5" hidden="1" customHeight="1" x14ac:dyDescent="0.3">
      <c r="A137" s="93" t="s">
        <v>93</v>
      </c>
      <c r="B137" s="94">
        <f>ROUND(('фонд начисленной заработной пла'!B137/'среднесписочная численность'!B137/12)*1000,1)</f>
        <v>10320.200000000001</v>
      </c>
      <c r="C137" s="94">
        <f>ROUND(('фонд начисленной заработной пла'!C137/'среднесписочная численность'!C137/12)*1000,1)</f>
        <v>10899.1</v>
      </c>
      <c r="D137" s="85">
        <f t="shared" si="51"/>
        <v>105.6</v>
      </c>
      <c r="E137" s="94">
        <f>ROUND(('фонд начисленной заработной пла'!E137/'среднесписочная численность'!E137/12)*1000,1)</f>
        <v>11824.3</v>
      </c>
      <c r="F137" s="85">
        <f t="shared" si="45"/>
        <v>108.5</v>
      </c>
      <c r="G137" s="94">
        <f>ROUND(('фонд начисленной заработной пла'!G137/'среднесписочная численность'!G137/12)*1000,1)</f>
        <v>12612.6</v>
      </c>
      <c r="H137" s="85">
        <f t="shared" si="46"/>
        <v>106.7</v>
      </c>
      <c r="I137" s="94">
        <f>ROUND(('фонд начисленной заработной пла'!I137/'среднесписочная численность'!I137/12)*1000,1)</f>
        <v>13513.5</v>
      </c>
      <c r="J137" s="85">
        <f t="shared" si="52"/>
        <v>107.14285714285714</v>
      </c>
      <c r="K137" s="94">
        <f>ROUND(('фонд начисленной заработной пла'!K137/'среднесписочная численность'!K137/12)*1000,1)</f>
        <v>14482</v>
      </c>
      <c r="L137" s="85">
        <f t="shared" si="53"/>
        <v>107.16690716690718</v>
      </c>
      <c r="M137" s="1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idden="1" x14ac:dyDescent="0.3">
      <c r="A138" s="102" t="s">
        <v>8</v>
      </c>
      <c r="B138" s="104"/>
      <c r="C138" s="104"/>
      <c r="D138" s="105"/>
      <c r="E138" s="104"/>
      <c r="F138" s="105"/>
      <c r="G138" s="104"/>
      <c r="H138" s="105"/>
      <c r="I138" s="104"/>
      <c r="J138" s="105"/>
      <c r="K138" s="104"/>
      <c r="L138" s="105"/>
      <c r="M138" s="1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36.6" hidden="1" x14ac:dyDescent="0.3">
      <c r="A139" s="109" t="s">
        <v>47</v>
      </c>
      <c r="B139" s="91">
        <f>ROUND(('фонд начисленной заработной пла'!B139/'среднесписочная численность'!B139/12)*1000,1)</f>
        <v>22149</v>
      </c>
      <c r="C139" s="91">
        <f>ROUND(('фонд начисленной заработной пла'!C139/'среднесписочная численность'!C139/12)*1000,1)</f>
        <v>23360.7</v>
      </c>
      <c r="D139" s="92">
        <f t="shared" ref="D139:D154" si="54">ROUND(C139/B139*100,1)</f>
        <v>105.5</v>
      </c>
      <c r="E139" s="91">
        <f>ROUND(('фонд начисленной заработной пла'!E139/'среднесписочная численность'!E139/12)*1000,1)</f>
        <v>24753</v>
      </c>
      <c r="F139" s="92">
        <f t="shared" ref="F139:F153" si="55">ROUND(E139/C139*100,1)</f>
        <v>106</v>
      </c>
      <c r="G139" s="91">
        <f>ROUND(('фонд начисленной заработной пла'!G139/'среднесписочная численность'!G139/12)*1000,1)</f>
        <v>26349.1</v>
      </c>
      <c r="H139" s="92">
        <f t="shared" ref="H139:H153" si="56">ROUND(G139/E139*100,1)</f>
        <v>106.4</v>
      </c>
      <c r="I139" s="91">
        <f>ROUND(('фонд начисленной заработной пла'!I139/'среднесписочная численность'!I139/12)*1000,1)</f>
        <v>28120.400000000001</v>
      </c>
      <c r="J139" s="92">
        <f t="shared" ref="J139:J152" si="57">ROUND(I139/G139*100,1)</f>
        <v>106.7</v>
      </c>
      <c r="K139" s="91">
        <f>ROUND(('фонд начисленной заработной пла'!K139/'среднесписочная численность'!I139/12)*1000,1)</f>
        <v>30113.1</v>
      </c>
      <c r="L139" s="92">
        <f t="shared" ref="L139" si="58">ROUND(K139/I139*100,1)</f>
        <v>107.1</v>
      </c>
      <c r="M139" s="23"/>
      <c r="N139" s="4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7.25" hidden="1" customHeight="1" x14ac:dyDescent="0.3">
      <c r="A140" s="93" t="s">
        <v>94</v>
      </c>
      <c r="B140" s="94">
        <f>ROUND(('фонд начисленной заработной пла'!B140/'среднесписочная численность'!B140/12)*1000,1)</f>
        <v>27717.4</v>
      </c>
      <c r="C140" s="94">
        <f>ROUND(('фонд начисленной заработной пла'!C140/'среднесписочная численность'!C140/12)*1000,1)</f>
        <v>29227.1</v>
      </c>
      <c r="D140" s="85">
        <f t="shared" si="54"/>
        <v>105.4</v>
      </c>
      <c r="E140" s="94">
        <f>ROUND(('фонд начисленной заработной пла'!E140/'среднесписочная численность'!E140/12)*1000,1)</f>
        <v>30978.3</v>
      </c>
      <c r="F140" s="85">
        <f t="shared" si="55"/>
        <v>106</v>
      </c>
      <c r="G140" s="94">
        <f>ROUND(('фонд начисленной заработной пла'!G140/'среднесписочная численность'!G140/12)*1000,1)</f>
        <v>32971</v>
      </c>
      <c r="H140" s="85">
        <f t="shared" si="56"/>
        <v>106.4</v>
      </c>
      <c r="I140" s="94">
        <f>ROUND(('фонд начисленной заработной пла'!I140/'среднесписочная численность'!I140/12)*1000,1)</f>
        <v>35205.300000000003</v>
      </c>
      <c r="J140" s="85">
        <f t="shared" si="57"/>
        <v>106.8</v>
      </c>
      <c r="K140" s="94">
        <f>ROUND(('фонд начисленной заработной пла'!K140/'среднесписочная численность'!I140/12)*1000,1)</f>
        <v>37681.199999999997</v>
      </c>
      <c r="L140" s="85">
        <f t="shared" ref="L140:L154" si="59">ROUND(K140/I140*100,1)</f>
        <v>107</v>
      </c>
      <c r="M140" s="1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7.25" hidden="1" customHeight="1" x14ac:dyDescent="0.3">
      <c r="A141" s="93" t="s">
        <v>95</v>
      </c>
      <c r="B141" s="94">
        <f>ROUND(('фонд начисленной заработной пла'!B141/'среднесписочная численность'!B141/12)*1000,1)</f>
        <v>21590.9</v>
      </c>
      <c r="C141" s="94">
        <f>ROUND(('фонд начисленной заработной пла'!C141/'среднесписочная численность'!C141/12)*1000,1)</f>
        <v>22727.3</v>
      </c>
      <c r="D141" s="85">
        <f t="shared" si="54"/>
        <v>105.3</v>
      </c>
      <c r="E141" s="94">
        <f>ROUND(('фонд начисленной заработной пла'!E141/'среднесписочная численность'!E141/12)*1000,1)</f>
        <v>24090.9</v>
      </c>
      <c r="F141" s="85">
        <f t="shared" si="55"/>
        <v>106</v>
      </c>
      <c r="G141" s="94">
        <f>ROUND(('фонд начисленной заработной пла'!G141/'среднесписочная численность'!G141/12)*1000,1)</f>
        <v>25643.9</v>
      </c>
      <c r="H141" s="85">
        <f t="shared" si="56"/>
        <v>106.4</v>
      </c>
      <c r="I141" s="94">
        <f>ROUND(('фонд начисленной заработной пла'!I141/'среднесписочная численность'!I141/12)*1000,1)</f>
        <v>27272.7</v>
      </c>
      <c r="J141" s="85">
        <f t="shared" si="57"/>
        <v>106.4</v>
      </c>
      <c r="K141" s="94">
        <f>ROUND(('фонд начисленной заработной пла'!K141/'среднесписочная численность'!I141/12)*1000,1)</f>
        <v>29545.5</v>
      </c>
      <c r="L141" s="85">
        <f t="shared" si="59"/>
        <v>108.3</v>
      </c>
      <c r="M141" s="1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7.25" hidden="1" customHeight="1" x14ac:dyDescent="0.3">
      <c r="A142" s="93" t="s">
        <v>96</v>
      </c>
      <c r="B142" s="94">
        <f>ROUND(('фонд начисленной заработной пла'!B142/'среднесписочная численность'!B142/12)*1000,1)</f>
        <v>19333.3</v>
      </c>
      <c r="C142" s="94">
        <f>ROUND(('фонд начисленной заработной пла'!C142/'среднесписочная численность'!C142/12)*1000,1)</f>
        <v>20454.5</v>
      </c>
      <c r="D142" s="85">
        <f t="shared" si="54"/>
        <v>105.8</v>
      </c>
      <c r="E142" s="94">
        <f>ROUND(('фонд начисленной заработной пла'!E142/'среднесписочная численность'!E142/12)*1000,1)</f>
        <v>21666.7</v>
      </c>
      <c r="F142" s="85">
        <f t="shared" si="55"/>
        <v>105.9</v>
      </c>
      <c r="G142" s="94">
        <f>ROUND(('фонд начисленной заработной пла'!G142/'среднесписочная численность'!G142/12)*1000,1)</f>
        <v>23068.2</v>
      </c>
      <c r="H142" s="85">
        <f t="shared" si="56"/>
        <v>106.5</v>
      </c>
      <c r="I142" s="94">
        <f>ROUND(('фонд начисленной заработной пла'!I142/'среднесписочная численность'!I142/12)*1000,1)</f>
        <v>24621.200000000001</v>
      </c>
      <c r="J142" s="85">
        <f t="shared" si="57"/>
        <v>106.7</v>
      </c>
      <c r="K142" s="94">
        <f>ROUND(('фонд начисленной заработной пла'!K142/'среднесписочная численность'!I142/12)*1000,1)</f>
        <v>26136.400000000001</v>
      </c>
      <c r="L142" s="85">
        <f t="shared" si="59"/>
        <v>106.2</v>
      </c>
      <c r="M142" s="1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7.25" hidden="1" customHeight="1" x14ac:dyDescent="0.3">
      <c r="A143" s="93" t="s">
        <v>97</v>
      </c>
      <c r="B143" s="94">
        <f>ROUND(('фонд начисленной заработной пла'!B143/'среднесписочная численность'!B143/12)*1000,1)</f>
        <v>14222.2</v>
      </c>
      <c r="C143" s="94">
        <f>ROUND(('фонд начисленной заработной пла'!C143/'среднесписочная численность'!C143/12)*1000,1)</f>
        <v>15000</v>
      </c>
      <c r="D143" s="85">
        <f t="shared" si="54"/>
        <v>105.5</v>
      </c>
      <c r="E143" s="94">
        <f>ROUND(('фонд начисленной заработной пла'!E143/'среднесписочная численность'!E143/12)*1000,1)</f>
        <v>15833.3</v>
      </c>
      <c r="F143" s="85">
        <f t="shared" si="55"/>
        <v>105.6</v>
      </c>
      <c r="G143" s="94">
        <f>ROUND(('фонд начисленной заработной пла'!G143/'среднесписочная численность'!G143/12)*1000,1)</f>
        <v>16861.099999999999</v>
      </c>
      <c r="H143" s="85">
        <f t="shared" si="56"/>
        <v>106.5</v>
      </c>
      <c r="I143" s="94">
        <f>ROUND(('фонд начисленной заработной пла'!I143/'среднесписочная численность'!I143/12)*1000,1)</f>
        <v>18055.599999999999</v>
      </c>
      <c r="J143" s="85">
        <f t="shared" si="57"/>
        <v>107.1</v>
      </c>
      <c r="K143" s="94">
        <f>ROUND(('фонд начисленной заработной пла'!K143/'среднесписочная численность'!I143/12)*1000,1)</f>
        <v>19444.400000000001</v>
      </c>
      <c r="L143" s="85">
        <f t="shared" si="59"/>
        <v>107.7</v>
      </c>
      <c r="M143" s="1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7.25" hidden="1" customHeight="1" x14ac:dyDescent="0.3">
      <c r="A144" s="93" t="s">
        <v>98</v>
      </c>
      <c r="B144" s="94">
        <f>ROUND(('фонд начисленной заработной пла'!B144/'среднесписочная численность'!B144/12)*1000,1)</f>
        <v>11430.6</v>
      </c>
      <c r="C144" s="94">
        <f>ROUND(('фонд начисленной заработной пла'!C144/'среднесписочная численность'!C144/12)*1000,1)</f>
        <v>12083.3</v>
      </c>
      <c r="D144" s="85">
        <f t="shared" si="54"/>
        <v>105.7</v>
      </c>
      <c r="E144" s="94">
        <f>ROUND(('фонд начисленной заработной пла'!E144/'среднесписочная численность'!E144/12)*1000,1)</f>
        <v>12847.2</v>
      </c>
      <c r="F144" s="85">
        <f t="shared" si="55"/>
        <v>106.3</v>
      </c>
      <c r="G144" s="94">
        <f>ROUND(('фонд начисленной заработной пла'!G144/'среднесписочная численность'!G144/12)*1000,1)</f>
        <v>13680.6</v>
      </c>
      <c r="H144" s="85">
        <f t="shared" si="56"/>
        <v>106.5</v>
      </c>
      <c r="I144" s="94">
        <f>ROUND(('фонд начисленной заработной пла'!I144/'среднесписочная численность'!I144/12)*1000,1)</f>
        <v>14611.1</v>
      </c>
      <c r="J144" s="85">
        <f t="shared" si="57"/>
        <v>106.8</v>
      </c>
      <c r="K144" s="94">
        <f>ROUND(('фонд начисленной заработной пла'!K144/'среднесписочная численность'!I144/12)*1000,1)</f>
        <v>15694.4</v>
      </c>
      <c r="L144" s="85">
        <f t="shared" si="59"/>
        <v>107.4</v>
      </c>
      <c r="M144" s="1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7.25" hidden="1" customHeight="1" x14ac:dyDescent="0.3">
      <c r="A145" s="93" t="s">
        <v>99</v>
      </c>
      <c r="B145" s="94">
        <f>ROUND(('фонд начисленной заработной пла'!B145/'среднесписочная численность'!B145/12)*1000,1)</f>
        <v>16881</v>
      </c>
      <c r="C145" s="94">
        <f>ROUND(('фонд начисленной заработной пла'!C145/'среднесписочная численность'!C145/12)*1000,1)</f>
        <v>17857.099999999999</v>
      </c>
      <c r="D145" s="85">
        <f t="shared" si="54"/>
        <v>105.8</v>
      </c>
      <c r="E145" s="94">
        <f>ROUND(('фонд начисленной заработной пла'!E145/'среднесписочная численность'!E145/12)*1000,1)</f>
        <v>18928.599999999999</v>
      </c>
      <c r="F145" s="85">
        <f t="shared" si="55"/>
        <v>106</v>
      </c>
      <c r="G145" s="94">
        <f>ROUND(('фонд начисленной заработной пла'!G145/'среднесписочная численность'!G145/12)*1000,1)</f>
        <v>20178.599999999999</v>
      </c>
      <c r="H145" s="85">
        <f t="shared" si="56"/>
        <v>106.6</v>
      </c>
      <c r="I145" s="94">
        <f>ROUND(('фонд начисленной заработной пла'!I145/'среднесписочная численность'!I145/12)*1000,1)</f>
        <v>21547.599999999999</v>
      </c>
      <c r="J145" s="85">
        <f t="shared" si="57"/>
        <v>106.8</v>
      </c>
      <c r="K145" s="94">
        <f>ROUND(('фонд начисленной заработной пла'!K145/'среднесписочная численность'!I145/12)*1000,1)</f>
        <v>23047.599999999999</v>
      </c>
      <c r="L145" s="85">
        <f t="shared" si="59"/>
        <v>107</v>
      </c>
      <c r="M145" s="1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7.25" hidden="1" customHeight="1" x14ac:dyDescent="0.3">
      <c r="A146" s="93" t="s">
        <v>100</v>
      </c>
      <c r="B146" s="94">
        <f>ROUND(('фонд начисленной заработной пла'!B146/'среднесписочная численность'!B146/12)*1000,1)</f>
        <v>14722.2</v>
      </c>
      <c r="C146" s="94">
        <f>ROUND(('фонд начисленной заработной пла'!C146/'среднесписочная численность'!C146/12)*1000,1)</f>
        <v>15555.6</v>
      </c>
      <c r="D146" s="85">
        <f t="shared" si="54"/>
        <v>105.7</v>
      </c>
      <c r="E146" s="94">
        <f>ROUND(('фонд начисленной заработной пла'!E146/'среднесписочная численность'!E146/12)*1000,1)</f>
        <v>16500</v>
      </c>
      <c r="F146" s="85">
        <f t="shared" si="55"/>
        <v>106.1</v>
      </c>
      <c r="G146" s="94">
        <f>ROUND(('фонд начисленной заработной пла'!G146/'среднесписочная численность'!G146/12)*1000,1)</f>
        <v>17555.599999999999</v>
      </c>
      <c r="H146" s="85">
        <f t="shared" si="56"/>
        <v>106.4</v>
      </c>
      <c r="I146" s="94">
        <f>ROUND(('фонд начисленной заработной пла'!I146/'среднесписочная численность'!I146/12)*1000,1)</f>
        <v>18722.2</v>
      </c>
      <c r="J146" s="85">
        <f t="shared" si="57"/>
        <v>106.6</v>
      </c>
      <c r="K146" s="94">
        <f>ROUND(('фонд начисленной заработной пла'!K146/'среднесписочная численность'!I146/12)*1000,1)</f>
        <v>20027.8</v>
      </c>
      <c r="L146" s="85">
        <f t="shared" si="59"/>
        <v>107</v>
      </c>
      <c r="M146" s="1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7.25" hidden="1" customHeight="1" x14ac:dyDescent="0.3">
      <c r="A147" s="93" t="s">
        <v>101</v>
      </c>
      <c r="B147" s="94">
        <f>ROUND(('фонд начисленной заработной пла'!B147/'среднесписочная численность'!B147/12)*1000,1)</f>
        <v>14800</v>
      </c>
      <c r="C147" s="94">
        <f>ROUND(('фонд начисленной заработной пла'!C147/'среднесписочная численность'!C147/12)*1000,1)</f>
        <v>15583.3</v>
      </c>
      <c r="D147" s="85">
        <f t="shared" si="54"/>
        <v>105.3</v>
      </c>
      <c r="E147" s="94">
        <f>ROUND(('фонд начисленной заработной пла'!E147/'среднесписочная численность'!E147/12)*1000,1)</f>
        <v>16466.7</v>
      </c>
      <c r="F147" s="85">
        <f t="shared" si="55"/>
        <v>105.7</v>
      </c>
      <c r="G147" s="94">
        <f>ROUND(('фонд начисленной заработной пла'!G147/'среднесписочная численность'!G147/12)*1000,1)</f>
        <v>17533.3</v>
      </c>
      <c r="H147" s="85">
        <f t="shared" si="56"/>
        <v>106.5</v>
      </c>
      <c r="I147" s="94">
        <f>ROUND(('фонд начисленной заработной пла'!I147/'среднесписочная численность'!I147/12)*1000,1)</f>
        <v>18700</v>
      </c>
      <c r="J147" s="85">
        <f t="shared" si="57"/>
        <v>106.7</v>
      </c>
      <c r="K147" s="94">
        <f>ROUND(('фонд начисленной заработной пла'!K147/'среднесписочная численность'!I147/12)*1000,1)</f>
        <v>20000</v>
      </c>
      <c r="L147" s="85">
        <f t="shared" si="59"/>
        <v>107</v>
      </c>
      <c r="M147" s="1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7.25" hidden="1" customHeight="1" x14ac:dyDescent="0.3">
      <c r="A148" s="93" t="s">
        <v>172</v>
      </c>
      <c r="B148" s="94">
        <f>ROUND(('фонд начисленной заработной пла'!B149/'среднесписочная численность'!B149/12)*1000,1)</f>
        <v>13479.2</v>
      </c>
      <c r="C148" s="94">
        <f>ROUND(('фонд начисленной заработной пла'!C149/'среднесписочная численность'!C149/12)*1000,1)</f>
        <v>14166.7</v>
      </c>
      <c r="D148" s="85">
        <f t="shared" si="54"/>
        <v>105.1</v>
      </c>
      <c r="E148" s="94">
        <f>ROUND(('фонд начисленной заработной пла'!E149/'среднесписочная численность'!E149/12)*1000,1)</f>
        <v>15000</v>
      </c>
      <c r="F148" s="85">
        <f t="shared" si="55"/>
        <v>105.9</v>
      </c>
      <c r="G148" s="94">
        <f>ROUND(('фонд начисленной заработной пла'!G149/'среднесписочная численность'!G149/12)*1000,1)</f>
        <v>15958.3</v>
      </c>
      <c r="H148" s="85">
        <f t="shared" si="56"/>
        <v>106.4</v>
      </c>
      <c r="I148" s="94">
        <f>ROUND(('фонд начисленной заработной пла'!I149/'среднесписочная численность'!I149/12)*1000,1)</f>
        <v>17000</v>
      </c>
      <c r="J148" s="85">
        <f t="shared" si="57"/>
        <v>106.5</v>
      </c>
      <c r="K148" s="94">
        <f>ROUND(('фонд начисленной заработной пла'!K149/'среднесписочная численность'!I149/12)*1000,1)</f>
        <v>18208.3</v>
      </c>
      <c r="L148" s="85">
        <f t="shared" si="59"/>
        <v>107.1</v>
      </c>
      <c r="M148" s="1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7.25" hidden="1" customHeight="1" x14ac:dyDescent="0.3">
      <c r="A149" s="93" t="s">
        <v>102</v>
      </c>
      <c r="B149" s="94">
        <f>ROUND(('фонд начисленной заработной пла'!B148/'среднесписочная численность'!B148/12)*1000,1)</f>
        <v>13555.6</v>
      </c>
      <c r="C149" s="94">
        <f>ROUND(('фонд начисленной заработной пла'!C148/'среднесписочная численность'!C148/12)*1000,1)</f>
        <v>14305.6</v>
      </c>
      <c r="D149" s="85">
        <f t="shared" si="54"/>
        <v>105.5</v>
      </c>
      <c r="E149" s="94">
        <f>ROUND(('фонд начисленной заработной пла'!E148/'среднесписочная численность'!E148/12)*1000,1)</f>
        <v>15138.9</v>
      </c>
      <c r="F149" s="85">
        <f t="shared" si="55"/>
        <v>105.8</v>
      </c>
      <c r="G149" s="94">
        <f>ROUND(('фонд начисленной заработной пла'!G148/'среднесписочная численность'!G148/12)*1000,1)</f>
        <v>16111.1</v>
      </c>
      <c r="H149" s="85">
        <f t="shared" si="56"/>
        <v>106.4</v>
      </c>
      <c r="I149" s="94">
        <f>ROUND(('фонд начисленной заработной пла'!I148/'среднесписочная численность'!I148/12)*1000,1)</f>
        <v>17166.7</v>
      </c>
      <c r="J149" s="85">
        <f t="shared" si="57"/>
        <v>106.6</v>
      </c>
      <c r="K149" s="94">
        <f>ROUND(('фонд начисленной заработной пла'!K148/'среднесписочная численность'!I148/12)*1000,1)</f>
        <v>18472.2</v>
      </c>
      <c r="L149" s="85">
        <f t="shared" si="59"/>
        <v>107.6</v>
      </c>
      <c r="M149" s="1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7.25" hidden="1" customHeight="1" x14ac:dyDescent="0.3">
      <c r="A150" s="93" t="s">
        <v>104</v>
      </c>
      <c r="B150" s="94">
        <f>ROUND(('фонд начисленной заработной пла'!B150/'среднесписочная численность'!B150/12)*1000,1)</f>
        <v>14027.8</v>
      </c>
      <c r="C150" s="94">
        <f>ROUND(('фонд начисленной заработной пла'!C150/'среднесписочная численность'!C150/12)*1000,1)</f>
        <v>14722.2</v>
      </c>
      <c r="D150" s="85">
        <f t="shared" si="54"/>
        <v>105</v>
      </c>
      <c r="E150" s="94">
        <f>ROUND(('фонд начисленной заработной пла'!E150/'среднесписочная численность'!E150/12)*1000,1)</f>
        <v>15555.6</v>
      </c>
      <c r="F150" s="85">
        <f t="shared" si="55"/>
        <v>105.7</v>
      </c>
      <c r="G150" s="94">
        <f>ROUND(('фонд начисленной заработной пла'!G150/'среднесписочная численность'!G150/12)*1000,1)</f>
        <v>16555.599999999999</v>
      </c>
      <c r="H150" s="85">
        <f t="shared" si="56"/>
        <v>106.4</v>
      </c>
      <c r="I150" s="94">
        <f>ROUND(('фонд начисленной заработной пла'!I150/'среднесписочная численность'!I150/12)*1000,1)</f>
        <v>17638.900000000001</v>
      </c>
      <c r="J150" s="85">
        <f t="shared" si="57"/>
        <v>106.5</v>
      </c>
      <c r="K150" s="94">
        <f>ROUND(('фонд начисленной заработной пла'!K150/'среднесписочная численность'!I150/12)*1000,1)</f>
        <v>18861.099999999999</v>
      </c>
      <c r="L150" s="85">
        <f t="shared" si="59"/>
        <v>106.9</v>
      </c>
      <c r="M150" s="1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7.25" hidden="1" customHeight="1" x14ac:dyDescent="0.3">
      <c r="A151" s="93" t="s">
        <v>105</v>
      </c>
      <c r="B151" s="94">
        <f>ROUND(('фонд начисленной заработной пла'!B151/'среднесписочная численность'!B151/12)*1000,1)</f>
        <v>20166.7</v>
      </c>
      <c r="C151" s="94">
        <f>ROUND(('фонд начисленной заработной пла'!C151/'среднесписочная численность'!C151/12)*1000,1)</f>
        <v>21388.9</v>
      </c>
      <c r="D151" s="85">
        <f t="shared" si="54"/>
        <v>106.1</v>
      </c>
      <c r="E151" s="94">
        <f>ROUND(('фонд начисленной заработной пла'!E151/'среднесписочная численность'!E151/12)*1000,1)</f>
        <v>22666.7</v>
      </c>
      <c r="F151" s="85">
        <f t="shared" si="55"/>
        <v>106</v>
      </c>
      <c r="G151" s="94">
        <f>ROUND(('фонд начисленной заработной пла'!G151/'среднесписочная численность'!G151/12)*1000,1)</f>
        <v>24138.9</v>
      </c>
      <c r="H151" s="85">
        <f t="shared" si="56"/>
        <v>106.5</v>
      </c>
      <c r="I151" s="94">
        <f>ROUND(('фонд начисленной заработной пла'!I151/'среднесписочная численность'!I151/12)*1000,1)</f>
        <v>25750</v>
      </c>
      <c r="J151" s="85">
        <f t="shared" si="57"/>
        <v>106.7</v>
      </c>
      <c r="K151" s="94">
        <f>ROUND(('фонд начисленной заработной пла'!K151/'среднесписочная численность'!I151/12)*1000,1)</f>
        <v>27527.8</v>
      </c>
      <c r="L151" s="85">
        <f t="shared" si="59"/>
        <v>106.9</v>
      </c>
      <c r="M151" s="1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7.25" hidden="1" customHeight="1" x14ac:dyDescent="0.3">
      <c r="A152" s="93" t="s">
        <v>106</v>
      </c>
      <c r="B152" s="94">
        <f>ROUND(('фонд начисленной заработной пла'!B152/'среднесписочная численность'!B152/12)*1000,1)</f>
        <v>14566.7</v>
      </c>
      <c r="C152" s="94">
        <f>ROUND(('фонд начисленной заработной пла'!C152/'среднесписочная численность'!C152/12)*1000,1)</f>
        <v>15333.3</v>
      </c>
      <c r="D152" s="85">
        <f t="shared" si="54"/>
        <v>105.3</v>
      </c>
      <c r="E152" s="94">
        <f>ROUND(('фонд начисленной заработной пла'!E152/'среднесписочная численность'!E152/12)*1000,1)</f>
        <v>16216.7</v>
      </c>
      <c r="F152" s="85">
        <f t="shared" si="55"/>
        <v>105.8</v>
      </c>
      <c r="G152" s="94">
        <f>ROUND(('фонд начисленной заработной пла'!G152/'среднесписочная численность'!G152/12)*1000,1)</f>
        <v>17250</v>
      </c>
      <c r="H152" s="85">
        <f t="shared" si="56"/>
        <v>106.4</v>
      </c>
      <c r="I152" s="94">
        <f>ROUND(('фонд начисленной заработной пла'!I152/'среднесписочная численность'!I152/12)*1000,1)</f>
        <v>18383.3</v>
      </c>
      <c r="J152" s="85">
        <f t="shared" si="57"/>
        <v>106.6</v>
      </c>
      <c r="K152" s="94">
        <f>ROUND(('фонд начисленной заработной пла'!K152/'среднесписочная численность'!I152/12)*1000,1)</f>
        <v>19666.7</v>
      </c>
      <c r="L152" s="85">
        <f t="shared" si="59"/>
        <v>107</v>
      </c>
      <c r="M152" s="1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8.75" hidden="1" customHeight="1" x14ac:dyDescent="0.3">
      <c r="A153" s="93" t="s">
        <v>107</v>
      </c>
      <c r="B153" s="94">
        <f>ROUND(('фонд начисленной заработной пла'!B153/'среднесписочная численность'!B153/12)*1000,1)</f>
        <v>13541.7</v>
      </c>
      <c r="C153" s="94">
        <f>ROUND(('фонд начисленной заработной пла'!C153/'среднесписочная численность'!C153/12)*1000,1)</f>
        <v>14270.8</v>
      </c>
      <c r="D153" s="85">
        <f t="shared" si="54"/>
        <v>105.4</v>
      </c>
      <c r="E153" s="94">
        <f>ROUND(('фонд начисленной заработной пла'!E153/'среднесписочная численность'!E153/12)*1000,1)</f>
        <v>15062.5</v>
      </c>
      <c r="F153" s="85">
        <f t="shared" si="55"/>
        <v>105.5</v>
      </c>
      <c r="G153" s="94">
        <f>ROUND(('фонд начисленной заработной пла'!G153/'среднесписочная численность'!G153/12)*1000,1)</f>
        <v>16062.5</v>
      </c>
      <c r="H153" s="85">
        <f t="shared" si="56"/>
        <v>106.6</v>
      </c>
      <c r="I153" s="94">
        <f>ROUND(('фонд начисленной заработной пла'!I153/'среднесписочная численность'!I153/12)*1000,1)</f>
        <v>17145.8</v>
      </c>
      <c r="J153" s="85">
        <f t="shared" ref="J153" si="60">ROUND(I153/E153*100,1)</f>
        <v>113.8</v>
      </c>
      <c r="K153" s="94">
        <f>ROUND(('фонд начисленной заработной пла'!K153/'среднесписочная численность'!I153/12)*1000,1)</f>
        <v>18333.3</v>
      </c>
      <c r="L153" s="85">
        <f t="shared" si="59"/>
        <v>106.9</v>
      </c>
      <c r="M153" s="1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idden="1" x14ac:dyDescent="0.3">
      <c r="A154" s="109" t="s">
        <v>48</v>
      </c>
      <c r="B154" s="98">
        <f>ROUND(('фонд начисленной заработной пла'!B154/'среднесписочная численность'!B154/12)*1000,1)</f>
        <v>28905.1</v>
      </c>
      <c r="C154" s="98">
        <f>ROUND(('фонд начисленной заработной пла'!C154/'среднесписочная численность'!C154/12)*1000,1)</f>
        <v>32603.7</v>
      </c>
      <c r="D154" s="91">
        <f t="shared" si="54"/>
        <v>112.8</v>
      </c>
      <c r="E154" s="98">
        <f>ROUND(('фонд начисленной заработной пла'!E154/'среднесписочная численность'!E154/12)*1000,1)</f>
        <v>36510.5</v>
      </c>
      <c r="F154" s="91">
        <f t="shared" si="45"/>
        <v>112</v>
      </c>
      <c r="G154" s="98">
        <f>ROUND(('фонд начисленной заработной пла'!G154/'среднесписочная численность'!G154/12)*1000,1)</f>
        <v>38061.4</v>
      </c>
      <c r="H154" s="91">
        <f t="shared" si="45"/>
        <v>104.2</v>
      </c>
      <c r="I154" s="98">
        <f>ROUND(('фонд начисленной заработной пла'!I154/'среднесписочная численность'!I154/12)*1000,1)</f>
        <v>40803.5</v>
      </c>
      <c r="J154" s="91">
        <f t="shared" si="45"/>
        <v>107.2</v>
      </c>
      <c r="K154" s="98">
        <f>ROUND(('фонд начисленной заработной пла'!K154/'среднесписочная численность'!I154/12)*1000,1)</f>
        <v>43913.2</v>
      </c>
      <c r="L154" s="91">
        <f t="shared" si="59"/>
        <v>107.6</v>
      </c>
      <c r="M154" s="2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idden="1" x14ac:dyDescent="0.3">
      <c r="A155" s="112" t="s">
        <v>5</v>
      </c>
      <c r="B155" s="113"/>
      <c r="C155" s="113"/>
      <c r="D155" s="114"/>
      <c r="E155" s="113"/>
      <c r="F155" s="114"/>
      <c r="G155" s="113"/>
      <c r="H155" s="114"/>
      <c r="I155" s="113"/>
      <c r="J155" s="114"/>
      <c r="K155" s="113"/>
      <c r="L155" s="114"/>
      <c r="M155" s="2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idden="1" x14ac:dyDescent="0.3">
      <c r="A156" s="112" t="s">
        <v>49</v>
      </c>
      <c r="B156" s="92">
        <f>ROUND(('фонд начисленной заработной пла'!B156/'среднесписочная численность'!B156/12)*1000,1)</f>
        <v>27380.400000000001</v>
      </c>
      <c r="C156" s="92">
        <f>ROUND(('фонд начисленной заработной пла'!C156/'среднесписочная численность'!C156/12)*1000,1)</f>
        <v>32726</v>
      </c>
      <c r="D156" s="92">
        <f t="shared" ref="D156:D181" si="61">ROUND(C156/B156*100,1)</f>
        <v>119.5</v>
      </c>
      <c r="E156" s="92">
        <f>ROUND(('фонд начисленной заработной пла'!E156/'среднесписочная численность'!E156/12)*1000,1)</f>
        <v>37635.1</v>
      </c>
      <c r="F156" s="92">
        <f t="shared" ref="F156:L181" si="62">ROUND(E156/C156*100,1)</f>
        <v>115</v>
      </c>
      <c r="G156" s="92">
        <f>ROUND(('фонд начисленной заработной пла'!G156/'среднесписочная численность'!G156/12)*1000,1)</f>
        <v>39113.199999999997</v>
      </c>
      <c r="H156" s="92">
        <f t="shared" si="62"/>
        <v>103.9</v>
      </c>
      <c r="I156" s="92">
        <f>ROUND(('фонд начисленной заработной пла'!I156/'среднесписочная численность'!I156/12)*1000,1)</f>
        <v>40877</v>
      </c>
      <c r="J156" s="92">
        <f t="shared" si="62"/>
        <v>104.5</v>
      </c>
      <c r="K156" s="92">
        <f>ROUND(('фонд начисленной заработной пла'!K156/'среднесписочная численность'!I156/12)*1000,1)</f>
        <v>42874.6</v>
      </c>
      <c r="L156" s="92">
        <f t="shared" si="62"/>
        <v>104.9</v>
      </c>
      <c r="M156" s="2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6.5" hidden="1" customHeight="1" x14ac:dyDescent="0.3">
      <c r="A157" s="93" t="s">
        <v>108</v>
      </c>
      <c r="B157" s="110">
        <f>ROUND(('фонд начисленной заработной пла'!B157/'среднесписочная численность'!B157/12)*1000,1)</f>
        <v>41666.699999999997</v>
      </c>
      <c r="C157" s="110">
        <f>ROUND(('фонд начисленной заработной пла'!C157/'среднесписочная численность'!C157/12)*1000,1)</f>
        <v>49166.7</v>
      </c>
      <c r="D157" s="85">
        <f t="shared" si="61"/>
        <v>118</v>
      </c>
      <c r="E157" s="110">
        <f>ROUND(('фонд начисленной заработной пла'!E157/'среднесписочная численность'!E157/12)*1000,1)</f>
        <v>54166.7</v>
      </c>
      <c r="F157" s="85">
        <f t="shared" si="62"/>
        <v>110.2</v>
      </c>
      <c r="G157" s="110">
        <f>ROUND(('фонд начисленной заработной пла'!G157/'среднесписочная численность'!G157/12)*1000,1)</f>
        <v>56250</v>
      </c>
      <c r="H157" s="85">
        <f t="shared" ref="H157:L181" si="63">ROUND(G157/E157*100,1)</f>
        <v>103.8</v>
      </c>
      <c r="I157" s="110">
        <f>ROUND(('фонд начисленной заработной пла'!I157/'среднесписочная численность'!I157/12)*1000,1)</f>
        <v>58854.2</v>
      </c>
      <c r="J157" s="85">
        <f t="shared" si="63"/>
        <v>104.6</v>
      </c>
      <c r="K157" s="110">
        <f>ROUND(('фонд начисленной заработной пла'!K157/'среднесписочная численность'!I157/12)*1000,1)</f>
        <v>61770.8</v>
      </c>
      <c r="L157" s="85">
        <f t="shared" si="63"/>
        <v>105</v>
      </c>
      <c r="M157" s="1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6.5" hidden="1" customHeight="1" x14ac:dyDescent="0.3">
      <c r="A158" s="93" t="s">
        <v>9</v>
      </c>
      <c r="B158" s="110">
        <f>ROUND(('фонд начисленной заработной пла'!B158/'среднесписочная численность'!B158/12)*1000,1)</f>
        <v>33796.300000000003</v>
      </c>
      <c r="C158" s="110">
        <f>ROUND(('фонд начисленной заработной пла'!C158/'среднесписочная численность'!C158/12)*1000,1)</f>
        <v>39814.800000000003</v>
      </c>
      <c r="D158" s="85">
        <f t="shared" si="61"/>
        <v>117.8</v>
      </c>
      <c r="E158" s="110">
        <f>ROUND(('фонд начисленной заработной пла'!E158/'среднесписочная численность'!E158/12)*1000,1)</f>
        <v>44444.4</v>
      </c>
      <c r="F158" s="85">
        <f t="shared" si="62"/>
        <v>111.6</v>
      </c>
      <c r="G158" s="110">
        <f>ROUND(('фонд начисленной заработной пла'!G158/'среднесписочная численность'!G158/12)*1000,1)</f>
        <v>46296.3</v>
      </c>
      <c r="H158" s="85">
        <f t="shared" si="63"/>
        <v>104.2</v>
      </c>
      <c r="I158" s="110">
        <f>ROUND(('фонд начисленной заработной пла'!I158/'среднесписочная численность'!I158/12)*1000,1)</f>
        <v>48333.3</v>
      </c>
      <c r="J158" s="85">
        <f t="shared" si="63"/>
        <v>104.4</v>
      </c>
      <c r="K158" s="110">
        <f>ROUND(('фонд начисленной заработной пла'!K158/'среднесписочная численность'!I158/12)*1000,1)</f>
        <v>50740.7</v>
      </c>
      <c r="L158" s="85">
        <f t="shared" si="63"/>
        <v>105</v>
      </c>
      <c r="M158" s="1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6.5" hidden="1" customHeight="1" x14ac:dyDescent="0.3">
      <c r="A159" s="93" t="s">
        <v>109</v>
      </c>
      <c r="B159" s="110">
        <f>ROUND(('фонд начисленной заработной пла'!B159/'среднесписочная численность'!B159/12)*1000,1)</f>
        <v>36858.300000000003</v>
      </c>
      <c r="C159" s="110">
        <f>ROUND(('фонд начисленной заработной пла'!C159/'среднесписочная численность'!C159/12)*1000,1)</f>
        <v>43750</v>
      </c>
      <c r="D159" s="85">
        <f t="shared" si="61"/>
        <v>118.7</v>
      </c>
      <c r="E159" s="110">
        <f>ROUND(('фонд начисленной заработной пла'!E159/'среднесписочная численность'!E159/12)*1000,1)</f>
        <v>48333.3</v>
      </c>
      <c r="F159" s="85">
        <f t="shared" si="62"/>
        <v>110.5</v>
      </c>
      <c r="G159" s="110">
        <f>ROUND(('фонд начисленной заработной пла'!G159/'среднесписочная численность'!G159/12)*1000,1)</f>
        <v>50333.3</v>
      </c>
      <c r="H159" s="85">
        <f t="shared" si="63"/>
        <v>104.1</v>
      </c>
      <c r="I159" s="110">
        <f>ROUND(('фонд начисленной заработной пла'!I159/'среднесписочная численность'!I159/12)*1000,1)</f>
        <v>52666.7</v>
      </c>
      <c r="J159" s="85">
        <f t="shared" si="63"/>
        <v>104.6</v>
      </c>
      <c r="K159" s="110">
        <f>ROUND(('фонд начисленной заработной пла'!K159/'среднесписочная численность'!I159/12)*1000,1)</f>
        <v>55166.7</v>
      </c>
      <c r="L159" s="85">
        <f t="shared" si="63"/>
        <v>104.7</v>
      </c>
      <c r="M159" s="1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6.5" hidden="1" customHeight="1" x14ac:dyDescent="0.3">
      <c r="A160" s="93" t="s">
        <v>9</v>
      </c>
      <c r="B160" s="110">
        <f>ROUND(('фонд начисленной заработной пла'!B160/'среднесписочная численность'!B160/12)*1000,1)</f>
        <v>30921.1</v>
      </c>
      <c r="C160" s="110">
        <f>ROUND(('фонд начисленной заработной пла'!C160/'среднесписочная численность'!C160/12)*1000,1)</f>
        <v>36951.800000000003</v>
      </c>
      <c r="D160" s="85">
        <f t="shared" si="61"/>
        <v>119.5</v>
      </c>
      <c r="E160" s="110">
        <f>ROUND(('фонд начисленной заработной пла'!E160/'среднесписочная численность'!E160/12)*1000,1)</f>
        <v>41447.4</v>
      </c>
      <c r="F160" s="85">
        <f t="shared" si="62"/>
        <v>112.2</v>
      </c>
      <c r="G160" s="110">
        <f>ROUND(('фонд начисленной заработной пла'!G160/'среднесписочная численность'!G160/12)*1000,1)</f>
        <v>42982.5</v>
      </c>
      <c r="H160" s="85">
        <f t="shared" si="63"/>
        <v>103.7</v>
      </c>
      <c r="I160" s="110">
        <f>ROUND(('фонд начисленной заработной пла'!I160/'среднесписочная численность'!I160/12)*1000,1)</f>
        <v>44956.1</v>
      </c>
      <c r="J160" s="85">
        <f t="shared" si="63"/>
        <v>104.6</v>
      </c>
      <c r="K160" s="110">
        <f>ROUND(('фонд начисленной заработной пла'!K160/'среднесписочная численность'!I160/12)*1000,1)</f>
        <v>47149.1</v>
      </c>
      <c r="L160" s="85">
        <f t="shared" si="63"/>
        <v>104.9</v>
      </c>
      <c r="M160" s="1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6.5" hidden="1" customHeight="1" x14ac:dyDescent="0.3">
      <c r="A161" s="93" t="s">
        <v>110</v>
      </c>
      <c r="B161" s="110">
        <f>ROUND(('фонд начисленной заработной пла'!B161/'среднесписочная численность'!B161/12)*1000,1)</f>
        <v>21759.3</v>
      </c>
      <c r="C161" s="110">
        <f>ROUND(('фонд начисленной заработной пла'!C161/'среднесписочная численность'!C161/12)*1000,1)</f>
        <v>25463</v>
      </c>
      <c r="D161" s="85">
        <f t="shared" si="61"/>
        <v>117</v>
      </c>
      <c r="E161" s="110">
        <f>ROUND(('фонд начисленной заработной пла'!E161/'среднесписочная численность'!E161/12)*1000,1)</f>
        <v>30154.3</v>
      </c>
      <c r="F161" s="85">
        <f t="shared" si="62"/>
        <v>118.4</v>
      </c>
      <c r="G161" s="110">
        <f>ROUND(('фонд начисленной заработной пла'!G161/'среднесписочная численность'!G161/12)*1000,1)</f>
        <v>31419.8</v>
      </c>
      <c r="H161" s="85">
        <f t="shared" si="63"/>
        <v>104.2</v>
      </c>
      <c r="I161" s="110">
        <f>ROUND(('фонд начисленной заработной пла'!I161/'среднесписочная численность'!I161/12)*1000,1)</f>
        <v>32746.9</v>
      </c>
      <c r="J161" s="85">
        <f t="shared" si="63"/>
        <v>104.2</v>
      </c>
      <c r="K161" s="110">
        <f>ROUND(('фонд начисленной заработной пла'!K161/'среднесписочная численность'!I161/12)*1000,1)</f>
        <v>34259.300000000003</v>
      </c>
      <c r="L161" s="85">
        <f t="shared" si="63"/>
        <v>104.6</v>
      </c>
      <c r="M161" s="1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6.5" hidden="1" customHeight="1" x14ac:dyDescent="0.3">
      <c r="A162" s="93" t="s">
        <v>111</v>
      </c>
      <c r="B162" s="110">
        <f>ROUND(('фонд начисленной заработной пла'!B162/'среднесписочная численность'!B162/12)*1000,1)</f>
        <v>23750</v>
      </c>
      <c r="C162" s="110">
        <f>ROUND(('фонд начисленной заработной пла'!C162/'среднесписочная численность'!C162/12)*1000,1)</f>
        <v>28383.8</v>
      </c>
      <c r="D162" s="85">
        <f t="shared" si="61"/>
        <v>119.5</v>
      </c>
      <c r="E162" s="110">
        <f>ROUND(('фонд начисленной заработной пла'!E162/'среднесписочная численность'!E162/12)*1000,1)</f>
        <v>33838.400000000001</v>
      </c>
      <c r="F162" s="85">
        <f t="shared" si="62"/>
        <v>119.2</v>
      </c>
      <c r="G162" s="110">
        <f>ROUND(('фонд начисленной заработной пла'!G162/'среднесписочная численность'!G162/12)*1000,1)</f>
        <v>35252.5</v>
      </c>
      <c r="H162" s="85">
        <f t="shared" si="63"/>
        <v>104.2</v>
      </c>
      <c r="I162" s="110">
        <f>ROUND(('фонд начисленной заработной пла'!I162/'среднесписочная численность'!I162/12)*1000,1)</f>
        <v>36868.699999999997</v>
      </c>
      <c r="J162" s="85">
        <f t="shared" si="63"/>
        <v>104.6</v>
      </c>
      <c r="K162" s="110">
        <f>ROUND(('фонд начисленной заработной пла'!K162/'среднесписочная численность'!I162/12)*1000,1)</f>
        <v>38636.400000000001</v>
      </c>
      <c r="L162" s="85">
        <f t="shared" si="63"/>
        <v>104.8</v>
      </c>
      <c r="M162" s="1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6.5" hidden="1" customHeight="1" x14ac:dyDescent="0.3">
      <c r="A163" s="93" t="s">
        <v>9</v>
      </c>
      <c r="B163" s="110">
        <f>ROUND(('фонд начисленной заработной пла'!B163/'среднесписочная численность'!B163/12)*1000,1)</f>
        <v>23670.6</v>
      </c>
      <c r="C163" s="110">
        <f>ROUND(('фонд начисленной заработной пла'!C163/'среднесписочная численность'!C163/12)*1000,1)</f>
        <v>28571.4</v>
      </c>
      <c r="D163" s="85">
        <f t="shared" si="61"/>
        <v>120.7</v>
      </c>
      <c r="E163" s="110">
        <f>ROUND(('фонд начисленной заработной пла'!E163/'среднесписочная численность'!E163/12)*1000,1)</f>
        <v>33849.199999999997</v>
      </c>
      <c r="F163" s="85">
        <f t="shared" si="62"/>
        <v>118.5</v>
      </c>
      <c r="G163" s="110">
        <f>ROUND(('фонд начисленной заработной пла'!G163/'среднесписочная численность'!G163/12)*1000,1)</f>
        <v>34920.6</v>
      </c>
      <c r="H163" s="85">
        <f t="shared" si="63"/>
        <v>103.2</v>
      </c>
      <c r="I163" s="110">
        <f>ROUND(('фонд начисленной заработной пла'!I163/'среднесписочная численность'!I163/12)*1000,1)</f>
        <v>36507.9</v>
      </c>
      <c r="J163" s="85">
        <f t="shared" si="63"/>
        <v>104.5</v>
      </c>
      <c r="K163" s="110">
        <f>ROUND(('фонд начисленной заработной пла'!K163/'среднесписочная численность'!I163/12)*1000,1)</f>
        <v>38095.199999999997</v>
      </c>
      <c r="L163" s="85">
        <f t="shared" si="63"/>
        <v>104.3</v>
      </c>
      <c r="M163" s="1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6.5" hidden="1" customHeight="1" x14ac:dyDescent="0.3">
      <c r="A164" s="93" t="s">
        <v>112</v>
      </c>
      <c r="B164" s="110">
        <f>ROUND(('фонд начисленной заработной пла'!B164/'среднесписочная численность'!B164/12)*1000,1)</f>
        <v>23347.200000000001</v>
      </c>
      <c r="C164" s="110">
        <f>ROUND(('фонд начисленной заработной пла'!C164/'среднесписочная численность'!C164/12)*1000,1)</f>
        <v>28361.1</v>
      </c>
      <c r="D164" s="85">
        <f t="shared" si="61"/>
        <v>121.5</v>
      </c>
      <c r="E164" s="110">
        <f>ROUND(('фонд начисленной заработной пла'!E164/'среднесписочная численность'!E164/12)*1000,1)</f>
        <v>33611.1</v>
      </c>
      <c r="F164" s="85">
        <f t="shared" si="62"/>
        <v>118.5</v>
      </c>
      <c r="G164" s="110">
        <f>ROUND(('фонд начисленной заработной пла'!G164/'среднесписочная численность'!G164/12)*1000,1)</f>
        <v>35000</v>
      </c>
      <c r="H164" s="85">
        <f t="shared" si="63"/>
        <v>104.1</v>
      </c>
      <c r="I164" s="110">
        <f>ROUND(('фонд начисленной заработной пла'!I164/'среднесписочная численность'!I164/12)*1000,1)</f>
        <v>36666.699999999997</v>
      </c>
      <c r="J164" s="85">
        <f t="shared" si="63"/>
        <v>104.8</v>
      </c>
      <c r="K164" s="110">
        <f>ROUND(('фонд начисленной заработной пла'!K164/'среднесписочная численность'!I164/12)*1000,1)</f>
        <v>38500</v>
      </c>
      <c r="L164" s="85">
        <f t="shared" si="63"/>
        <v>105</v>
      </c>
      <c r="M164" s="1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6.5" hidden="1" customHeight="1" x14ac:dyDescent="0.3">
      <c r="A165" s="93" t="s">
        <v>113</v>
      </c>
      <c r="B165" s="110">
        <f>ROUND(('фонд начисленной заработной пла'!B165/'среднесписочная численность'!B165/12)*1000,1)</f>
        <v>24257.200000000001</v>
      </c>
      <c r="C165" s="110">
        <f>ROUND(('фонд начисленной заработной пла'!C165/'среднесписочная численность'!C165/12)*1000,1)</f>
        <v>29257.200000000001</v>
      </c>
      <c r="D165" s="85">
        <f t="shared" si="61"/>
        <v>120.6</v>
      </c>
      <c r="E165" s="110">
        <f>ROUND(('фонд начисленной заработной пла'!E165/'среднесписочная численность'!E165/12)*1000,1)</f>
        <v>34692</v>
      </c>
      <c r="F165" s="85">
        <f t="shared" si="62"/>
        <v>118.6</v>
      </c>
      <c r="G165" s="110">
        <f>ROUND(('фонд начисленной заработной пла'!G165/'среднесписочная численность'!G165/12)*1000,1)</f>
        <v>36141.300000000003</v>
      </c>
      <c r="H165" s="85">
        <f t="shared" si="63"/>
        <v>104.2</v>
      </c>
      <c r="I165" s="110">
        <f>ROUND(('фонд начисленной заработной пла'!I165/'среднесписочная численность'!I165/12)*1000,1)</f>
        <v>37862.300000000003</v>
      </c>
      <c r="J165" s="85">
        <f t="shared" si="63"/>
        <v>104.8</v>
      </c>
      <c r="K165" s="110">
        <f>ROUND(('фонд начисленной заработной пла'!K165/'среднесписочная численность'!I165/12)*1000,1)</f>
        <v>39746.400000000001</v>
      </c>
      <c r="L165" s="85">
        <f t="shared" si="63"/>
        <v>105</v>
      </c>
      <c r="M165" s="1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6.5" hidden="1" customHeight="1" x14ac:dyDescent="0.3">
      <c r="A166" s="93" t="s">
        <v>9</v>
      </c>
      <c r="B166" s="110">
        <f>ROUND(('фонд начисленной заработной пла'!B166/'среднесписочная численность'!B166/12)*1000,1)</f>
        <v>20402.3</v>
      </c>
      <c r="C166" s="110">
        <f>ROUND(('фонд начисленной заработной пла'!C166/'среднесписочная численность'!C166/12)*1000,1)</f>
        <v>24511.5</v>
      </c>
      <c r="D166" s="85">
        <f t="shared" si="61"/>
        <v>120.1</v>
      </c>
      <c r="E166" s="110">
        <f>ROUND(('фонд начисленной заработной пла'!E166/'среднесписочная численность'!E166/12)*1000,1)</f>
        <v>29023</v>
      </c>
      <c r="F166" s="85">
        <f t="shared" si="62"/>
        <v>118.4</v>
      </c>
      <c r="G166" s="110">
        <f>ROUND(('фонд начисленной заработной пла'!G166/'среднесписочная численность'!G166/12)*1000,1)</f>
        <v>30241.4</v>
      </c>
      <c r="H166" s="85">
        <f t="shared" si="63"/>
        <v>104.2</v>
      </c>
      <c r="I166" s="110">
        <f>ROUND(('фонд начисленной заработной пла'!I166/'среднесписочная численность'!I166/12)*1000,1)</f>
        <v>31609.200000000001</v>
      </c>
      <c r="J166" s="85">
        <f t="shared" si="63"/>
        <v>104.5</v>
      </c>
      <c r="K166" s="110">
        <f>ROUND(('фонд начисленной заработной пла'!K166/'среднесписочная численность'!I166/12)*1000,1)</f>
        <v>33189.699999999997</v>
      </c>
      <c r="L166" s="85">
        <f t="shared" si="63"/>
        <v>105</v>
      </c>
      <c r="M166" s="1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6.5" hidden="1" customHeight="1" x14ac:dyDescent="0.3">
      <c r="A167" s="93" t="s">
        <v>114</v>
      </c>
      <c r="B167" s="110">
        <f>ROUND(('фонд начисленной заработной пла'!B167/'среднесписочная численность'!B167/12)*1000,1)</f>
        <v>22420.6</v>
      </c>
      <c r="C167" s="110">
        <f>ROUND(('фонд начисленной заработной пла'!C167/'среднесписочная численность'!C167/12)*1000,1)</f>
        <v>27142.9</v>
      </c>
      <c r="D167" s="85">
        <f t="shared" si="61"/>
        <v>121.1</v>
      </c>
      <c r="E167" s="110">
        <f>ROUND(('фонд начисленной заработной пла'!E167/'среднесписочная численность'!E167/12)*1000,1)</f>
        <v>32142.9</v>
      </c>
      <c r="F167" s="85">
        <f t="shared" si="62"/>
        <v>118.4</v>
      </c>
      <c r="G167" s="110">
        <f>ROUND(('фонд начисленной заработной пла'!G167/'среднесписочная численность'!G167/12)*1000,1)</f>
        <v>33492.1</v>
      </c>
      <c r="H167" s="85">
        <f t="shared" si="63"/>
        <v>104.2</v>
      </c>
      <c r="I167" s="110">
        <f>ROUND(('фонд начисленной заработной пла'!I167/'среднесписочная численность'!I167/12)*1000,1)</f>
        <v>34920.6</v>
      </c>
      <c r="J167" s="85">
        <f t="shared" si="63"/>
        <v>104.3</v>
      </c>
      <c r="K167" s="110">
        <f>ROUND(('фонд начисленной заработной пла'!K167/'среднесписочная численность'!I167/12)*1000,1)</f>
        <v>36666.699999999997</v>
      </c>
      <c r="L167" s="85">
        <f t="shared" si="63"/>
        <v>105</v>
      </c>
      <c r="M167" s="1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6.5" hidden="1" customHeight="1" x14ac:dyDescent="0.3">
      <c r="A168" s="93" t="s">
        <v>9</v>
      </c>
      <c r="B168" s="110">
        <f>ROUND(('фонд начисленной заработной пла'!B168/'среднесписочная численность'!B168/12)*1000,1)</f>
        <v>19270.8</v>
      </c>
      <c r="C168" s="110">
        <f>ROUND(('фонд начисленной заработной пла'!C168/'среднесписочная численность'!C168/12)*1000,1)</f>
        <v>22708.3</v>
      </c>
      <c r="D168" s="85">
        <f t="shared" si="61"/>
        <v>117.8</v>
      </c>
      <c r="E168" s="110">
        <f>ROUND(('фонд начисленной заработной пла'!E168/'среднесписочная численность'!E168/12)*1000,1)</f>
        <v>26875</v>
      </c>
      <c r="F168" s="85">
        <f t="shared" si="62"/>
        <v>118.3</v>
      </c>
      <c r="G168" s="110">
        <f>ROUND(('фонд начисленной заработной пла'!G168/'среднесписочная численность'!G168/12)*1000,1)</f>
        <v>27916.7</v>
      </c>
      <c r="H168" s="85">
        <f t="shared" si="63"/>
        <v>103.9</v>
      </c>
      <c r="I168" s="110">
        <f>ROUND(('фонд начисленной заработной пла'!I168/'среднесписочная численность'!I168/12)*1000,1)</f>
        <v>29166.7</v>
      </c>
      <c r="J168" s="85">
        <f t="shared" si="63"/>
        <v>104.5</v>
      </c>
      <c r="K168" s="110">
        <f>ROUND(('фонд начисленной заработной пла'!K168/'среднесписочная численность'!I168/12)*1000,1)</f>
        <v>30625</v>
      </c>
      <c r="L168" s="85">
        <f t="shared" si="63"/>
        <v>105</v>
      </c>
      <c r="M168" s="1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6.5" hidden="1" customHeight="1" x14ac:dyDescent="0.3">
      <c r="A169" s="93" t="s">
        <v>115</v>
      </c>
      <c r="B169" s="110">
        <f>ROUND(('фонд начисленной заработной пла'!B169/'среднесписочная численность'!B169/12)*1000,1)</f>
        <v>23360.2</v>
      </c>
      <c r="C169" s="110">
        <f>ROUND(('фонд начисленной заработной пла'!C169/'среднесписочная численность'!C169/12)*1000,1)</f>
        <v>28575.3</v>
      </c>
      <c r="D169" s="85">
        <f t="shared" si="61"/>
        <v>122.3</v>
      </c>
      <c r="E169" s="110">
        <f>ROUND(('фонд начисленной заработной пла'!E169/'среднесписочная численность'!E169/12)*1000,1)</f>
        <v>33817.199999999997</v>
      </c>
      <c r="F169" s="85">
        <f t="shared" si="62"/>
        <v>118.3</v>
      </c>
      <c r="G169" s="110">
        <f>ROUND(('фонд начисленной заработной пла'!G169/'среднесписочная численность'!G169/12)*1000,1)</f>
        <v>35215.1</v>
      </c>
      <c r="H169" s="85">
        <f t="shared" si="63"/>
        <v>104.1</v>
      </c>
      <c r="I169" s="110">
        <f>ROUND(('фонд начисленной заработной пла'!I169/'среднесписочная численность'!I169/12)*1000,1)</f>
        <v>36828</v>
      </c>
      <c r="J169" s="85">
        <f t="shared" si="63"/>
        <v>104.6</v>
      </c>
      <c r="K169" s="110">
        <f>ROUND(('фонд начисленной заработной пла'!K169/'среднесписочная численность'!I169/12)*1000,1)</f>
        <v>38669.4</v>
      </c>
      <c r="L169" s="85">
        <f t="shared" si="63"/>
        <v>105</v>
      </c>
      <c r="M169" s="1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6.5" hidden="1" customHeight="1" x14ac:dyDescent="0.3">
      <c r="A170" s="93" t="s">
        <v>9</v>
      </c>
      <c r="B170" s="110">
        <f>ROUND(('фонд начисленной заработной пла'!B170/'среднесписочная численность'!B170/12)*1000,1)</f>
        <v>21214.3</v>
      </c>
      <c r="C170" s="110">
        <f>ROUND(('фонд начисленной заработной пла'!C170/'среднесписочная численность'!C170/12)*1000,1)</f>
        <v>25833.3</v>
      </c>
      <c r="D170" s="85">
        <f t="shared" si="61"/>
        <v>121.8</v>
      </c>
      <c r="E170" s="110">
        <f>ROUND(('фонд начисленной заработной пла'!E170/'среднесписочная численность'!E170/12)*1000,1)</f>
        <v>30619</v>
      </c>
      <c r="F170" s="85">
        <f t="shared" si="62"/>
        <v>118.5</v>
      </c>
      <c r="G170" s="110">
        <f>ROUND(('фонд начисленной заработной пла'!G170/'среднесписочная численность'!G170/12)*1000,1)</f>
        <v>31904.799999999999</v>
      </c>
      <c r="H170" s="85">
        <f t="shared" si="63"/>
        <v>104.2</v>
      </c>
      <c r="I170" s="110">
        <f>ROUND(('фонд начисленной заработной пла'!I170/'среднесписочная численность'!I170/12)*1000,1)</f>
        <v>33333.300000000003</v>
      </c>
      <c r="J170" s="85">
        <f t="shared" si="63"/>
        <v>104.5</v>
      </c>
      <c r="K170" s="110">
        <f>ROUND(('фонд начисленной заработной пла'!K170/'среднесписочная численность'!I170/12)*1000,1)</f>
        <v>35000</v>
      </c>
      <c r="L170" s="85">
        <f t="shared" si="63"/>
        <v>105</v>
      </c>
      <c r="M170" s="1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6.5" hidden="1" customHeight="1" x14ac:dyDescent="0.3">
      <c r="A171" s="93" t="s">
        <v>121</v>
      </c>
      <c r="B171" s="110">
        <f>ROUND(('фонд начисленной заработной пла'!B171/'среднесписочная численность'!B171/12)*1000,1)</f>
        <v>22023.8</v>
      </c>
      <c r="C171" s="110">
        <f>ROUND(('фонд начисленной заработной пла'!C171/'среднесписочная численность'!C171/12)*1000,1)</f>
        <v>26690.5</v>
      </c>
      <c r="D171" s="85">
        <f t="shared" si="61"/>
        <v>121.2</v>
      </c>
      <c r="E171" s="110">
        <f>ROUND(('фонд начисленной заработной пла'!E171/'среднесписочная численность'!E171/12)*1000,1)</f>
        <v>31666.7</v>
      </c>
      <c r="F171" s="85">
        <f t="shared" si="62"/>
        <v>118.6</v>
      </c>
      <c r="G171" s="110">
        <f>ROUND(('фонд начисленной заработной пла'!G171/'среднесписочная численность'!G171/12)*1000,1)</f>
        <v>32857.1</v>
      </c>
      <c r="H171" s="85">
        <f t="shared" si="63"/>
        <v>103.8</v>
      </c>
      <c r="I171" s="110">
        <f>ROUND(('фонд начисленной заработной пла'!I171/'среднесписочная численность'!I171/12)*1000,1)</f>
        <v>34285.699999999997</v>
      </c>
      <c r="J171" s="85">
        <f t="shared" si="63"/>
        <v>104.3</v>
      </c>
      <c r="K171" s="110">
        <f>ROUND(('фонд начисленной заработной пла'!K171/'среднесписочная численность'!I171/12)*1000,1)</f>
        <v>36000</v>
      </c>
      <c r="L171" s="85">
        <f t="shared" si="63"/>
        <v>105</v>
      </c>
      <c r="M171" s="1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6.5" hidden="1" customHeight="1" x14ac:dyDescent="0.3">
      <c r="A172" s="93" t="s">
        <v>116</v>
      </c>
      <c r="B172" s="110">
        <f>ROUND(('фонд начисленной заработной пла'!B172/'среднесписочная численность'!B172/12)*1000,1)</f>
        <v>23175.7</v>
      </c>
      <c r="C172" s="110">
        <f>ROUND(('фонд начисленной заработной пла'!C172/'среднесписочная численность'!C172/12)*1000,1)</f>
        <v>27995.5</v>
      </c>
      <c r="D172" s="85">
        <f t="shared" si="61"/>
        <v>120.8</v>
      </c>
      <c r="E172" s="110">
        <f>ROUND(('фонд начисленной заработной пла'!E172/'среднесписочная численность'!E172/12)*1000,1)</f>
        <v>32657.7</v>
      </c>
      <c r="F172" s="85">
        <f t="shared" si="62"/>
        <v>116.7</v>
      </c>
      <c r="G172" s="110">
        <f>ROUND(('фонд начисленной заработной пла'!G172/'среднесписочная численность'!G172/12)*1000,1)</f>
        <v>33783.800000000003</v>
      </c>
      <c r="H172" s="85">
        <f t="shared" si="63"/>
        <v>103.4</v>
      </c>
      <c r="I172" s="110">
        <f>ROUND(('фонд начисленной заработной пла'!I172/'среднесписочная численность'!I172/12)*1000,1)</f>
        <v>35360.400000000001</v>
      </c>
      <c r="J172" s="85">
        <f t="shared" si="63"/>
        <v>104.7</v>
      </c>
      <c r="K172" s="110">
        <f>ROUND(('фонд начисленной заработной пла'!K172/'среднесписочная численность'!I172/12)*1000,1)</f>
        <v>36936.9</v>
      </c>
      <c r="L172" s="85">
        <f t="shared" si="63"/>
        <v>104.5</v>
      </c>
      <c r="M172" s="1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6.5" hidden="1" customHeight="1" x14ac:dyDescent="0.3">
      <c r="A173" s="93" t="s">
        <v>9</v>
      </c>
      <c r="B173" s="110">
        <f>ROUND(('фонд начисленной заработной пла'!B173/'среднесписочная численность'!B173/12)*1000,1)</f>
        <v>21785.7</v>
      </c>
      <c r="C173" s="110">
        <f>ROUND(('фонд начисленной заработной пла'!C173/'среднесписочная численность'!C173/12)*1000,1)</f>
        <v>26071.4</v>
      </c>
      <c r="D173" s="85">
        <f t="shared" si="61"/>
        <v>119.7</v>
      </c>
      <c r="E173" s="110">
        <f>ROUND(('фонд начисленной заработной пла'!E173/'среднесписочная численность'!E173/12)*1000,1)</f>
        <v>30857.1</v>
      </c>
      <c r="F173" s="85">
        <f t="shared" si="62"/>
        <v>118.4</v>
      </c>
      <c r="G173" s="110">
        <f>ROUND(('фонд начисленной заработной пла'!G173/'среднесписочная численность'!G173/12)*1000,1)</f>
        <v>32142.9</v>
      </c>
      <c r="H173" s="85">
        <f t="shared" si="63"/>
        <v>104.2</v>
      </c>
      <c r="I173" s="110">
        <f>ROUND(('фонд начисленной заработной пла'!I173/'среднесписочная численность'!I173/12)*1000,1)</f>
        <v>33333.300000000003</v>
      </c>
      <c r="J173" s="85">
        <f t="shared" si="63"/>
        <v>103.7</v>
      </c>
      <c r="K173" s="110">
        <f>ROUND(('фонд начисленной заработной пла'!K173/'среднесписочная численность'!I173/12)*1000,1)</f>
        <v>35000</v>
      </c>
      <c r="L173" s="85">
        <f t="shared" si="63"/>
        <v>105</v>
      </c>
      <c r="M173" s="1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6.5" hidden="1" customHeight="1" x14ac:dyDescent="0.3">
      <c r="A174" s="93" t="s">
        <v>117</v>
      </c>
      <c r="B174" s="110">
        <f>ROUND(('фонд начисленной заработной пла'!B174/'среднесписочная численность'!B174/12)*1000,1)</f>
        <v>23358.6</v>
      </c>
      <c r="C174" s="110">
        <f>ROUND(('фонд начисленной заработной пла'!C174/'среднесписочная численность'!C174/12)*1000,1)</f>
        <v>28232.3</v>
      </c>
      <c r="D174" s="85">
        <f t="shared" si="61"/>
        <v>120.9</v>
      </c>
      <c r="E174" s="110">
        <f>ROUND(('фонд начисленной заработной пла'!E174/'среднесписочная численность'!E174/12)*1000,1)</f>
        <v>33333.300000000003</v>
      </c>
      <c r="F174" s="85">
        <f t="shared" si="62"/>
        <v>118.1</v>
      </c>
      <c r="G174" s="110">
        <f>ROUND(('фонд начисленной заработной пла'!G174/'среднесписочная численность'!G174/12)*1000,1)</f>
        <v>34596</v>
      </c>
      <c r="H174" s="85">
        <f t="shared" si="63"/>
        <v>103.8</v>
      </c>
      <c r="I174" s="110">
        <f>ROUND(('фонд начисленной заработной пла'!I174/'среднесписочная численность'!I174/12)*1000,1)</f>
        <v>36111.1</v>
      </c>
      <c r="J174" s="85">
        <f t="shared" si="63"/>
        <v>104.4</v>
      </c>
      <c r="K174" s="110">
        <f>ROUND(('фонд начисленной заработной пла'!K174/'среднесписочная численность'!I174/12)*1000,1)</f>
        <v>38005.1</v>
      </c>
      <c r="L174" s="85">
        <f t="shared" si="63"/>
        <v>105.2</v>
      </c>
      <c r="M174" s="1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6.5" hidden="1" customHeight="1" x14ac:dyDescent="0.3">
      <c r="A175" s="93" t="s">
        <v>9</v>
      </c>
      <c r="B175" s="110">
        <f>ROUND(('фонд начисленной заработной пла'!B175/'среднесписочная численность'!B175/12)*1000,1)</f>
        <v>19444.400000000001</v>
      </c>
      <c r="C175" s="110">
        <f>ROUND(('фонд начисленной заработной пла'!C175/'среднесписочная численность'!C175/12)*1000,1)</f>
        <v>23361.1</v>
      </c>
      <c r="D175" s="85">
        <f t="shared" si="61"/>
        <v>120.1</v>
      </c>
      <c r="E175" s="110">
        <f>ROUND(('фонд начисленной заработной пла'!E175/'среднесписочная численность'!E175/12)*1000,1)</f>
        <v>27500</v>
      </c>
      <c r="F175" s="85">
        <f t="shared" si="62"/>
        <v>117.7</v>
      </c>
      <c r="G175" s="110">
        <f>ROUND(('фонд начисленной заработной пла'!G175/'среднесписочная численность'!G175/12)*1000,1)</f>
        <v>28611.1</v>
      </c>
      <c r="H175" s="85">
        <f t="shared" si="63"/>
        <v>104</v>
      </c>
      <c r="I175" s="110">
        <f>ROUND(('фонд начисленной заработной пла'!I175/'среднесписочная численность'!I175/12)*1000,1)</f>
        <v>29783.3</v>
      </c>
      <c r="J175" s="85">
        <f t="shared" si="63"/>
        <v>104.1</v>
      </c>
      <c r="K175" s="110">
        <f>ROUND(('фонд начисленной заработной пла'!K175/'среднесписочная численность'!I175/12)*1000,1)</f>
        <v>31111.1</v>
      </c>
      <c r="L175" s="85">
        <f t="shared" si="63"/>
        <v>104.5</v>
      </c>
      <c r="M175" s="1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6.5" hidden="1" customHeight="1" x14ac:dyDescent="0.3">
      <c r="A176" s="93" t="s">
        <v>118</v>
      </c>
      <c r="B176" s="110">
        <f>ROUND(('фонд начисленной заработной пла'!B176/'среднесписочная численность'!B176/12)*1000,1)</f>
        <v>23468.1</v>
      </c>
      <c r="C176" s="110">
        <f>ROUND(('фонд начисленной заработной пла'!C176/'среднесписочная численность'!C176/12)*1000,1)</f>
        <v>28063.7</v>
      </c>
      <c r="D176" s="85">
        <f t="shared" si="61"/>
        <v>119.6</v>
      </c>
      <c r="E176" s="110">
        <f>ROUND(('фонд начисленной заработной пла'!E176/'среднесписочная численность'!E176/12)*1000,1)</f>
        <v>33137.300000000003</v>
      </c>
      <c r="F176" s="85">
        <f t="shared" si="62"/>
        <v>118.1</v>
      </c>
      <c r="G176" s="110">
        <f>ROUND(('фонд начисленной заработной пла'!G176/'среднесписочная численность'!G176/12)*1000,1)</f>
        <v>34313.699999999997</v>
      </c>
      <c r="H176" s="85">
        <f t="shared" si="63"/>
        <v>103.6</v>
      </c>
      <c r="I176" s="110">
        <f>ROUND(('фонд начисленной заработной пла'!I176/'среднесписочная численность'!I176/12)*1000,1)</f>
        <v>35784.300000000003</v>
      </c>
      <c r="J176" s="85">
        <f t="shared" si="63"/>
        <v>104.3</v>
      </c>
      <c r="K176" s="110">
        <f>ROUND(('фонд начисленной заработной пла'!K176/'среднесписочная численность'!I176/12)*1000,1)</f>
        <v>37500</v>
      </c>
      <c r="L176" s="85">
        <f t="shared" si="63"/>
        <v>104.8</v>
      </c>
      <c r="M176" s="1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6.5" hidden="1" customHeight="1" x14ac:dyDescent="0.3">
      <c r="A177" s="93" t="s">
        <v>9</v>
      </c>
      <c r="B177" s="110">
        <f>ROUND(('фонд начисленной заработной пла'!B177/'среднесписочная численность'!B177/12)*1000,1)</f>
        <v>22261.9</v>
      </c>
      <c r="C177" s="110">
        <f>ROUND(('фонд начисленной заработной пла'!C177/'среднесписочная численность'!C177/12)*1000,1)</f>
        <v>27202.400000000001</v>
      </c>
      <c r="D177" s="85">
        <f t="shared" si="61"/>
        <v>122.2</v>
      </c>
      <c r="E177" s="110">
        <f>ROUND(('фонд начисленной заработной пла'!E177/'среднесписочная численность'!E177/12)*1000,1)</f>
        <v>32113.1</v>
      </c>
      <c r="F177" s="85">
        <f t="shared" si="62"/>
        <v>118.1</v>
      </c>
      <c r="G177" s="110">
        <f>ROUND(('фонд начисленной заработной пла'!G177/'среднесписочная численность'!G177/12)*1000,1)</f>
        <v>33214.300000000003</v>
      </c>
      <c r="H177" s="85">
        <f t="shared" si="63"/>
        <v>103.4</v>
      </c>
      <c r="I177" s="110">
        <f>ROUND(('фонд начисленной заработной пла'!I177/'среднесписочная численность'!I177/12)*1000,1)</f>
        <v>34761.9</v>
      </c>
      <c r="J177" s="85">
        <f t="shared" si="63"/>
        <v>104.7</v>
      </c>
      <c r="K177" s="110">
        <f>ROUND(('фонд начисленной заработной пла'!K177/'среднесписочная численность'!I177/12)*1000,1)</f>
        <v>36488.1</v>
      </c>
      <c r="L177" s="85">
        <f t="shared" si="63"/>
        <v>105</v>
      </c>
      <c r="M177" s="1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6.5" hidden="1" customHeight="1" x14ac:dyDescent="0.3">
      <c r="A178" s="93" t="s">
        <v>119</v>
      </c>
      <c r="B178" s="110">
        <f>ROUND(('фонд начисленной заработной пла'!B178/'среднесписочная численность'!B178/12)*1000,1)</f>
        <v>22392.9</v>
      </c>
      <c r="C178" s="110">
        <f>ROUND(('фонд начисленной заработной пла'!C178/'среднесписочная численность'!C178/12)*1000,1)</f>
        <v>26976.2</v>
      </c>
      <c r="D178" s="85">
        <f t="shared" si="61"/>
        <v>120.5</v>
      </c>
      <c r="E178" s="110">
        <f>ROUND(('фонд начисленной заработной пла'!E178/'среднесписочная численность'!E178/12)*1000,1)</f>
        <v>32142.9</v>
      </c>
      <c r="F178" s="85">
        <f t="shared" si="62"/>
        <v>119.2</v>
      </c>
      <c r="G178" s="110">
        <f>ROUND(('фонд начисленной заработной пла'!G178/'среднесписочная численность'!G178/12)*1000,1)</f>
        <v>33333.300000000003</v>
      </c>
      <c r="H178" s="85">
        <f t="shared" si="63"/>
        <v>103.7</v>
      </c>
      <c r="I178" s="110">
        <f>ROUND(('фонд начисленной заработной пла'!I178/'среднесписочная численность'!I178/12)*1000,1)</f>
        <v>34761.9</v>
      </c>
      <c r="J178" s="85">
        <f t="shared" si="63"/>
        <v>104.3</v>
      </c>
      <c r="K178" s="110">
        <f>ROUND(('фонд начисленной заработной пла'!K178/'среднесписочная численность'!I178/12)*1000,1)</f>
        <v>36428.6</v>
      </c>
      <c r="L178" s="85">
        <f t="shared" si="63"/>
        <v>104.8</v>
      </c>
      <c r="M178" s="1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6.5" hidden="1" customHeight="1" x14ac:dyDescent="0.3">
      <c r="A179" s="93" t="s">
        <v>9</v>
      </c>
      <c r="B179" s="110">
        <f>ROUND(('фонд начисленной заработной пла'!B179/'среднесписочная численность'!B179/12)*1000,1)</f>
        <v>18833.3</v>
      </c>
      <c r="C179" s="110">
        <f>ROUND(('фонд начисленной заработной пла'!C179/'среднесписочная численность'!C179/12)*1000,1)</f>
        <v>22777.8</v>
      </c>
      <c r="D179" s="85">
        <f t="shared" si="61"/>
        <v>120.9</v>
      </c>
      <c r="E179" s="110">
        <f>ROUND(('фонд начисленной заработной пла'!E179/'среднесписочная численность'!E179/12)*1000,1)</f>
        <v>26944.400000000001</v>
      </c>
      <c r="F179" s="85">
        <f t="shared" si="62"/>
        <v>118.3</v>
      </c>
      <c r="G179" s="110">
        <f>ROUND(('фонд начисленной заработной пла'!G179/'среднесписочная численность'!G179/12)*1000,1)</f>
        <v>27777.8</v>
      </c>
      <c r="H179" s="85">
        <f t="shared" si="63"/>
        <v>103.1</v>
      </c>
      <c r="I179" s="110">
        <f>ROUND(('фонд начисленной заработной пла'!I179/'среднесписочная численность'!I179/12)*1000,1)</f>
        <v>28888.9</v>
      </c>
      <c r="J179" s="85">
        <f t="shared" si="63"/>
        <v>104</v>
      </c>
      <c r="K179" s="110">
        <f>ROUND(('фонд начисленной заработной пла'!K179/'среднесписочная численность'!I179/12)*1000,1)</f>
        <v>30333.3</v>
      </c>
      <c r="L179" s="85">
        <f t="shared" si="63"/>
        <v>105</v>
      </c>
      <c r="M179" s="1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6.5" hidden="1" customHeight="1" x14ac:dyDescent="0.3">
      <c r="A180" s="93" t="s">
        <v>120</v>
      </c>
      <c r="B180" s="110">
        <f>ROUND(('фонд начисленной заработной пла'!B180/'среднесписочная численность'!B180/12)*1000,1)</f>
        <v>22659.3</v>
      </c>
      <c r="C180" s="110">
        <f>ROUND(('фонд начисленной заработной пла'!C180/'среднесписочная численность'!C180/12)*1000,1)</f>
        <v>27549</v>
      </c>
      <c r="D180" s="85">
        <f t="shared" si="61"/>
        <v>121.6</v>
      </c>
      <c r="E180" s="110">
        <f>ROUND(('фонд начисленной заработной пла'!E180/'среднесписочная численность'!E180/12)*1000,1)</f>
        <v>32598</v>
      </c>
      <c r="F180" s="85">
        <f t="shared" si="62"/>
        <v>118.3</v>
      </c>
      <c r="G180" s="110">
        <f>ROUND(('фонд начисленной заработной пла'!G180/'среднесписочная численность'!G180/12)*1000,1)</f>
        <v>33823.5</v>
      </c>
      <c r="H180" s="85">
        <f t="shared" si="63"/>
        <v>103.8</v>
      </c>
      <c r="I180" s="110">
        <f>ROUND(('фонд начисленной заработной пла'!I180/'среднесписочная численность'!I180/12)*1000,1)</f>
        <v>35294.1</v>
      </c>
      <c r="J180" s="85">
        <f t="shared" si="63"/>
        <v>104.3</v>
      </c>
      <c r="K180" s="110">
        <f>ROUND(('фонд начисленной заработной пла'!K180/'среднесписочная численность'!I180/12)*1000,1)</f>
        <v>37009.800000000003</v>
      </c>
      <c r="L180" s="85">
        <f t="shared" si="63"/>
        <v>104.9</v>
      </c>
      <c r="M180" s="1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7.25" hidden="1" customHeight="1" x14ac:dyDescent="0.3">
      <c r="A181" s="93" t="s">
        <v>9</v>
      </c>
      <c r="B181" s="110">
        <f>ROUND(('фонд начисленной заработной пла'!B181/'среднесписочная численность'!B181/12)*1000,1)</f>
        <v>12559.5</v>
      </c>
      <c r="C181" s="110">
        <f>ROUND(('фонд начисленной заработной пла'!C181/'среднесписочная численность'!C181/12)*1000,1)</f>
        <v>15119</v>
      </c>
      <c r="D181" s="85">
        <f t="shared" si="61"/>
        <v>120.4</v>
      </c>
      <c r="E181" s="110">
        <f>ROUND(('фонд начисленной заработной пла'!E181/'среднесписочная численность'!E181/12)*1000,1)</f>
        <v>17916.7</v>
      </c>
      <c r="F181" s="85">
        <f t="shared" si="62"/>
        <v>118.5</v>
      </c>
      <c r="G181" s="110">
        <f>ROUND(('фонд начисленной заработной пла'!G181/'среднесписочная численность'!G181/12)*1000,1)</f>
        <v>18631</v>
      </c>
      <c r="H181" s="85">
        <f t="shared" si="63"/>
        <v>104</v>
      </c>
      <c r="I181" s="110">
        <f>ROUND(('фонд начисленной заработной пла'!I181/'среднесписочная численность'!I181/12)*1000,1)</f>
        <v>19523.8</v>
      </c>
      <c r="J181" s="85">
        <f t="shared" si="63"/>
        <v>104.8</v>
      </c>
      <c r="K181" s="110">
        <f>ROUND(('фонд начисленной заработной пла'!K181/'среднесписочная численность'!I181/12)*1000,1)</f>
        <v>20476.2</v>
      </c>
      <c r="L181" s="85">
        <f t="shared" si="63"/>
        <v>104.9</v>
      </c>
      <c r="M181" s="1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7.25" hidden="1" customHeight="1" x14ac:dyDescent="0.3">
      <c r="A182" s="93"/>
      <c r="B182" s="110"/>
      <c r="C182" s="94"/>
      <c r="D182" s="85"/>
      <c r="E182" s="110"/>
      <c r="F182" s="85"/>
      <c r="G182" s="110"/>
      <c r="H182" s="85"/>
      <c r="I182" s="110"/>
      <c r="J182" s="85"/>
      <c r="K182" s="110"/>
      <c r="L182" s="85"/>
      <c r="M182" s="1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24" hidden="1" x14ac:dyDescent="0.3">
      <c r="A183" s="115" t="s">
        <v>50</v>
      </c>
      <c r="B183" s="91">
        <f>ROUND(('фонд начисленной заработной пла'!B183/'среднесписочная численность'!B183/12)*1000,1)</f>
        <v>30217.1</v>
      </c>
      <c r="C183" s="91">
        <f>ROUND(('фонд начисленной заработной пла'!C183/'среднесписочная численность'!C183/12)*1000,1)</f>
        <v>31401.5</v>
      </c>
      <c r="D183" s="92">
        <f t="shared" ref="D183:D214" si="64">ROUND(C183/B183*100,1)</f>
        <v>103.9</v>
      </c>
      <c r="E183" s="91">
        <f>ROUND(('фонд начисленной заработной пла'!E183/'среднесписочная численность'!E183/12)*1000,1)</f>
        <v>34334.9</v>
      </c>
      <c r="F183" s="92">
        <f t="shared" ref="F183:L183" si="65">ROUND(E183/C183*100,1)</f>
        <v>109.3</v>
      </c>
      <c r="G183" s="91">
        <f>ROUND(('фонд начисленной заработной пла'!G183/'среднесписочная численность'!G183/12)*1000,1)</f>
        <v>35734.9</v>
      </c>
      <c r="H183" s="92">
        <f t="shared" si="65"/>
        <v>104.1</v>
      </c>
      <c r="I183" s="91">
        <f>ROUND(('фонд начисленной заработной пла'!I183/'среднесписочная численность'!I183/12)*1000,1)</f>
        <v>39380.5</v>
      </c>
      <c r="J183" s="92">
        <f t="shared" si="65"/>
        <v>110.2</v>
      </c>
      <c r="K183" s="91">
        <f>ROUND(('фонд начисленной заработной пла'!K183/'среднесписочная численность'!I183/12)*1000,1)</f>
        <v>43518.7</v>
      </c>
      <c r="L183" s="92">
        <f t="shared" si="65"/>
        <v>110.5</v>
      </c>
      <c r="M183" s="2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8" hidden="1" customHeight="1" x14ac:dyDescent="0.3">
      <c r="A184" s="93" t="s">
        <v>122</v>
      </c>
      <c r="B184" s="110">
        <f>ROUND(('фонд начисленной заработной пла'!B184/'среднесписочная численность'!B184/12)*1000,1)</f>
        <v>37878.800000000003</v>
      </c>
      <c r="C184" s="110">
        <f>ROUND(('фонд начисленной заработной пла'!C184/'среднесписочная численность'!C184/12)*1000,1)</f>
        <v>39772.699999999997</v>
      </c>
      <c r="D184" s="85">
        <f t="shared" si="64"/>
        <v>105</v>
      </c>
      <c r="E184" s="110">
        <f>ROUND(('фонд начисленной заработной пла'!E184/'среднесписочная численность'!E184/12)*1000,1)</f>
        <v>43750</v>
      </c>
      <c r="F184" s="85">
        <f t="shared" ref="F184:L237" si="66">ROUND(E184/C184*100,1)</f>
        <v>110</v>
      </c>
      <c r="G184" s="110">
        <f>ROUND(('фонд начисленной заработной пла'!G184/'среднесписочная численность'!G184/12)*1000,1)</f>
        <v>44706.9</v>
      </c>
      <c r="H184" s="85">
        <f t="shared" si="66"/>
        <v>102.2</v>
      </c>
      <c r="I184" s="110">
        <f>ROUND(('фонд начисленной заработной пла'!I184/'среднесписочная численность'!I184/12)*1000,1)</f>
        <v>49267.3</v>
      </c>
      <c r="J184" s="85">
        <f t="shared" si="66"/>
        <v>110.2</v>
      </c>
      <c r="K184" s="110">
        <f>ROUND(('фонд начисленной заработной пла'!K184/'среднесписочная численность'!I184/12)*1000,1)</f>
        <v>54445.8</v>
      </c>
      <c r="L184" s="85">
        <f t="shared" si="66"/>
        <v>110.5</v>
      </c>
      <c r="M184" s="1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8" hidden="1" customHeight="1" x14ac:dyDescent="0.3">
      <c r="A185" s="93" t="s">
        <v>9</v>
      </c>
      <c r="B185" s="110">
        <f>ROUND(('фонд начисленной заработной пла'!B185/'среднесписочная численность'!B185/12)*1000,1)</f>
        <v>18439.7</v>
      </c>
      <c r="C185" s="110">
        <f>ROUND(('фонд начисленной заработной пла'!C185/'среднесписочная численность'!C185/12)*1000,1)</f>
        <v>19361.7</v>
      </c>
      <c r="D185" s="85">
        <f t="shared" si="64"/>
        <v>105</v>
      </c>
      <c r="E185" s="110">
        <f>ROUND(('фонд начисленной заработной пла'!E185/'среднесписочная численность'!E185/12)*1000,1)</f>
        <v>20212.8</v>
      </c>
      <c r="F185" s="85">
        <f t="shared" si="66"/>
        <v>104.4</v>
      </c>
      <c r="G185" s="110">
        <f>ROUND(('фонд начисленной заработной пла'!G185/'среднесписочная численность'!G185/12)*1000,1)</f>
        <v>22216.3</v>
      </c>
      <c r="H185" s="85">
        <f t="shared" ref="H185:H237" si="67">ROUND(G185/E185*100,1)</f>
        <v>109.9</v>
      </c>
      <c r="I185" s="110">
        <f>ROUND(('фонд начисленной заработной пла'!I185/'среднесписочная численность'!I185/12)*1000,1)</f>
        <v>24485.8</v>
      </c>
      <c r="J185" s="85">
        <f t="shared" si="66"/>
        <v>110.2</v>
      </c>
      <c r="K185" s="110">
        <f>ROUND(('фонд начисленной заработной пла'!K185/'среднесписочная численность'!I185/12)*1000,1)</f>
        <v>27074.5</v>
      </c>
      <c r="L185" s="85">
        <f t="shared" si="66"/>
        <v>110.6</v>
      </c>
      <c r="M185" s="1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8" hidden="1" customHeight="1" x14ac:dyDescent="0.3">
      <c r="A186" s="93" t="s">
        <v>123</v>
      </c>
      <c r="B186" s="110">
        <f>ROUND(('фонд начисленной заработной пла'!B186/'среднесписочная численность'!B186/12)*1000,1)</f>
        <v>21461.200000000001</v>
      </c>
      <c r="C186" s="110">
        <f>ROUND(('фонд начисленной заработной пла'!C186/'среднесписочная численность'!C186/12)*1000,1)</f>
        <v>21461.200000000001</v>
      </c>
      <c r="D186" s="85">
        <f t="shared" si="64"/>
        <v>100</v>
      </c>
      <c r="E186" s="110">
        <f>ROUND(('фонд начисленной заработной пла'!E186/'среднесписочная численность'!E186/12)*1000,1)</f>
        <v>23230.6</v>
      </c>
      <c r="F186" s="85">
        <f t="shared" si="66"/>
        <v>108.2</v>
      </c>
      <c r="G186" s="110">
        <f>ROUND(('фонд начисленной заработной пла'!G186/'среднесписочная численность'!G186/12)*1000,1)</f>
        <v>25542.2</v>
      </c>
      <c r="H186" s="85">
        <f t="shared" si="67"/>
        <v>110</v>
      </c>
      <c r="I186" s="110">
        <f>ROUND(('фонд начисленной заработной пла'!I186/'среднесписочная численность'!I186/12)*1000,1)</f>
        <v>28147.8</v>
      </c>
      <c r="J186" s="85">
        <f t="shared" si="66"/>
        <v>110.2</v>
      </c>
      <c r="K186" s="110">
        <f>ROUND(('фонд начисленной заработной пла'!K186/'среднесписочная численность'!I186/12)*1000,1)</f>
        <v>31107.3</v>
      </c>
      <c r="L186" s="85">
        <f t="shared" si="66"/>
        <v>110.5</v>
      </c>
      <c r="M186" s="1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8" hidden="1" customHeight="1" x14ac:dyDescent="0.3">
      <c r="A187" s="93" t="s">
        <v>9</v>
      </c>
      <c r="B187" s="110">
        <f>ROUND(('фонд начисленной заработной пла'!B187/'среднесписочная численность'!B187/12)*1000,1)</f>
        <v>16583.3</v>
      </c>
      <c r="C187" s="110">
        <f>ROUND(('фонд начисленной заработной пла'!C187/'среднесписочная численность'!C187/12)*1000,1)</f>
        <v>16583.3</v>
      </c>
      <c r="D187" s="85">
        <f t="shared" si="64"/>
        <v>100</v>
      </c>
      <c r="E187" s="110">
        <f>ROUND(('фонд начисленной заработной пла'!E187/'среднесписочная численность'!E187/12)*1000,1)</f>
        <v>18125</v>
      </c>
      <c r="F187" s="85">
        <f t="shared" si="66"/>
        <v>109.3</v>
      </c>
      <c r="G187" s="110">
        <f>ROUND(('фонд начисленной заработной пла'!G187/'среднесписочная численность'!G187/12)*1000,1)</f>
        <v>19916.7</v>
      </c>
      <c r="H187" s="85">
        <f t="shared" si="67"/>
        <v>109.9</v>
      </c>
      <c r="I187" s="110">
        <f>ROUND(('фонд начисленной заработной пла'!I187/'среднесписочная численность'!I187/12)*1000,1)</f>
        <v>22083.3</v>
      </c>
      <c r="J187" s="85">
        <f t="shared" si="66"/>
        <v>110.9</v>
      </c>
      <c r="K187" s="110">
        <f>ROUND(('фонд начисленной заработной пла'!K187/'среднесписочная численность'!I187/12)*1000,1)</f>
        <v>24375</v>
      </c>
      <c r="L187" s="85">
        <f t="shared" si="66"/>
        <v>110.4</v>
      </c>
      <c r="M187" s="1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8" hidden="1" customHeight="1" x14ac:dyDescent="0.3">
      <c r="A188" s="93" t="s">
        <v>124</v>
      </c>
      <c r="B188" s="110">
        <f>ROUND(('фонд начисленной заработной пла'!B188/'среднесписочная численность'!B188/12)*1000,1)</f>
        <v>16666.7</v>
      </c>
      <c r="C188" s="110">
        <f>ROUND(('фонд начисленной заработной пла'!C188/'среднесписочная численность'!C188/12)*1000,1)</f>
        <v>16666.7</v>
      </c>
      <c r="D188" s="85">
        <f t="shared" si="64"/>
        <v>100</v>
      </c>
      <c r="E188" s="110">
        <f>ROUND(('фонд начисленной заработной пла'!E188/'среднесписочная численность'!E188/12)*1000,1)</f>
        <v>17875</v>
      </c>
      <c r="F188" s="85">
        <f t="shared" si="66"/>
        <v>107.2</v>
      </c>
      <c r="G188" s="110">
        <f>ROUND(('фонд начисленной заработной пла'!G188/'среднесписочная численность'!G188/12)*1000,1)</f>
        <v>19583.3</v>
      </c>
      <c r="H188" s="85">
        <f t="shared" si="67"/>
        <v>109.6</v>
      </c>
      <c r="I188" s="110">
        <f>ROUND(('фонд начисленной заработной пла'!I188/'среднесписочная численность'!I188/12)*1000,1)</f>
        <v>21583.3</v>
      </c>
      <c r="J188" s="85">
        <f t="shared" si="66"/>
        <v>110.2</v>
      </c>
      <c r="K188" s="110">
        <f>ROUND(('фонд начисленной заработной пла'!K188/'среднесписочная численность'!I188/12)*1000,1)</f>
        <v>23791.7</v>
      </c>
      <c r="L188" s="85">
        <f t="shared" si="66"/>
        <v>110.2</v>
      </c>
      <c r="M188" s="1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8" hidden="1" customHeight="1" x14ac:dyDescent="0.3">
      <c r="A189" s="93" t="s">
        <v>125</v>
      </c>
      <c r="B189" s="110">
        <f>ROUND(('фонд начисленной заработной пла'!B189/'среднесписочная численность'!B189/12)*1000,1)</f>
        <v>16875</v>
      </c>
      <c r="C189" s="110">
        <f>ROUND(('фонд начисленной заработной пла'!C189/'среднесписочная численность'!C189/12)*1000,1)</f>
        <v>16875</v>
      </c>
      <c r="D189" s="85">
        <f t="shared" si="64"/>
        <v>100</v>
      </c>
      <c r="E189" s="110">
        <f>ROUND(('фонд начисленной заработной пла'!E189/'среднесписочная численность'!E189/12)*1000,1)</f>
        <v>18000</v>
      </c>
      <c r="F189" s="85">
        <f t="shared" si="66"/>
        <v>106.7</v>
      </c>
      <c r="G189" s="110">
        <f>ROUND(('фонд начисленной заработной пла'!G189/'среднесписочная численность'!G189/12)*1000,1)</f>
        <v>19750</v>
      </c>
      <c r="H189" s="85">
        <f t="shared" si="67"/>
        <v>109.7</v>
      </c>
      <c r="I189" s="110">
        <f>ROUND(('фонд начисленной заработной пла'!I189/'среднесписочная численность'!I189/12)*1000,1)</f>
        <v>21750</v>
      </c>
      <c r="J189" s="85">
        <f t="shared" si="66"/>
        <v>110.1</v>
      </c>
      <c r="K189" s="110">
        <f>ROUND(('фонд начисленной заработной пла'!K189/'среднесписочная численность'!I189/12)*1000,1)</f>
        <v>24083.3</v>
      </c>
      <c r="L189" s="85">
        <f t="shared" si="66"/>
        <v>110.7</v>
      </c>
      <c r="M189" s="1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8" hidden="1" customHeight="1" x14ac:dyDescent="0.3">
      <c r="A190" s="93" t="s">
        <v>127</v>
      </c>
      <c r="B190" s="110">
        <f>ROUND(('фонд начисленной заработной пла'!B190/'среднесписочная численность'!B190/12)*1000,1)</f>
        <v>15972.2</v>
      </c>
      <c r="C190" s="110">
        <f>ROUND(('фонд начисленной заработной пла'!C190/'среднесписочная численность'!C190/12)*1000,1)</f>
        <v>15972.2</v>
      </c>
      <c r="D190" s="85">
        <f t="shared" si="64"/>
        <v>100</v>
      </c>
      <c r="E190" s="110">
        <f>ROUND(('фонд начисленной заработной пла'!E190/'среднесписочная численность'!E190/12)*1000,1)</f>
        <v>17000</v>
      </c>
      <c r="F190" s="85">
        <f t="shared" si="66"/>
        <v>106.4</v>
      </c>
      <c r="G190" s="110">
        <f>ROUND(('фонд начисленной заработной пла'!G190/'среднесписочная численность'!G190/12)*1000,1)</f>
        <v>18694.400000000001</v>
      </c>
      <c r="H190" s="85">
        <f t="shared" si="67"/>
        <v>110</v>
      </c>
      <c r="I190" s="110">
        <f>ROUND(('фонд начисленной заработной пла'!I190/'среднесписочная численность'!I190/12)*1000,1)</f>
        <v>20583.3</v>
      </c>
      <c r="J190" s="85">
        <f t="shared" si="66"/>
        <v>110.1</v>
      </c>
      <c r="K190" s="110">
        <f>ROUND(('фонд начисленной заработной пла'!K190/'среднесписочная численность'!I190/12)*1000,1)</f>
        <v>22638.9</v>
      </c>
      <c r="L190" s="85">
        <f t="shared" si="66"/>
        <v>110</v>
      </c>
      <c r="M190" s="1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8" hidden="1" customHeight="1" x14ac:dyDescent="0.3">
      <c r="A191" s="93" t="s">
        <v>126</v>
      </c>
      <c r="B191" s="110">
        <f>ROUND(('фонд начисленной заработной пла'!B191/'среднесписочная численность'!B191/12)*1000,1)</f>
        <v>15666.7</v>
      </c>
      <c r="C191" s="110">
        <f>ROUND(('фонд начисленной заработной пла'!C191/'среднесписочная численность'!C191/12)*1000,1)</f>
        <v>15666.7</v>
      </c>
      <c r="D191" s="85">
        <f t="shared" si="64"/>
        <v>100</v>
      </c>
      <c r="E191" s="110">
        <f>ROUND(('фонд начисленной заработной пла'!E191/'среднесписочная численность'!E191/12)*1000,1)</f>
        <v>16791.7</v>
      </c>
      <c r="F191" s="85">
        <f t="shared" si="66"/>
        <v>107.2</v>
      </c>
      <c r="G191" s="110">
        <f>ROUND(('фонд начисленной заработной пла'!G191/'среднесписочная численность'!G191/12)*1000,1)</f>
        <v>18416.7</v>
      </c>
      <c r="H191" s="85">
        <f t="shared" si="67"/>
        <v>109.7</v>
      </c>
      <c r="I191" s="110">
        <f>ROUND(('фонд начисленной заработной пла'!I191/'среднесписочная численность'!I191/12)*1000,1)</f>
        <v>20291.7</v>
      </c>
      <c r="J191" s="85">
        <f t="shared" si="66"/>
        <v>110.2</v>
      </c>
      <c r="K191" s="110">
        <f>ROUND(('фонд начисленной заработной пла'!K191/'среднесписочная численность'!I191/12)*1000,1)</f>
        <v>22291.7</v>
      </c>
      <c r="L191" s="85">
        <f t="shared" si="66"/>
        <v>109.9</v>
      </c>
      <c r="M191" s="1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8" hidden="1" customHeight="1" x14ac:dyDescent="0.3">
      <c r="A192" s="93" t="s">
        <v>9</v>
      </c>
      <c r="B192" s="110">
        <f>ROUND(('фонд начисленной заработной пла'!B192/'среднесписочная численность'!B192/12)*1000,1)</f>
        <v>15708.3</v>
      </c>
      <c r="C192" s="110">
        <f>ROUND(('фонд начисленной заработной пла'!C192/'среднесписочная численность'!C192/12)*1000,1)</f>
        <v>15708.3</v>
      </c>
      <c r="D192" s="85">
        <f t="shared" si="64"/>
        <v>100</v>
      </c>
      <c r="E192" s="110">
        <f>ROUND(('фонд начисленной заработной пла'!E192/'среднесписочная численность'!E192/12)*1000,1)</f>
        <v>16875</v>
      </c>
      <c r="F192" s="85">
        <f t="shared" si="66"/>
        <v>107.4</v>
      </c>
      <c r="G192" s="110">
        <f>ROUND(('фонд начисленной заработной пла'!G192/'среднесписочная численность'!G192/12)*1000,1)</f>
        <v>18541.7</v>
      </c>
      <c r="H192" s="85">
        <f t="shared" si="67"/>
        <v>109.9</v>
      </c>
      <c r="I192" s="110">
        <f>ROUND(('фонд начисленной заработной пла'!I192/'среднесписочная численность'!I192/12)*1000,1)</f>
        <v>20416.7</v>
      </c>
      <c r="J192" s="85">
        <f t="shared" si="66"/>
        <v>110.1</v>
      </c>
      <c r="K192" s="110">
        <f>ROUND(('фонд начисленной заработной пла'!K192/'среднесписочная численность'!I192/12)*1000,1)</f>
        <v>22541.7</v>
      </c>
      <c r="L192" s="85">
        <f t="shared" si="66"/>
        <v>110.4</v>
      </c>
      <c r="M192" s="1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8" hidden="1" customHeight="1" x14ac:dyDescent="0.3">
      <c r="A193" s="93" t="s">
        <v>128</v>
      </c>
      <c r="B193" s="110">
        <f>ROUND(('фонд начисленной заработной пла'!B193/'среднесписочная численность'!B193/12)*1000,1)</f>
        <v>17750</v>
      </c>
      <c r="C193" s="110">
        <f>ROUND(('фонд начисленной заработной пла'!C193/'среднесписочная численность'!C193/12)*1000,1)</f>
        <v>17750</v>
      </c>
      <c r="D193" s="85">
        <f t="shared" si="64"/>
        <v>100</v>
      </c>
      <c r="E193" s="110">
        <f>ROUND(('фонд начисленной заработной пла'!E193/'среднесписочная численность'!E193/12)*1000,1)</f>
        <v>18966.7</v>
      </c>
      <c r="F193" s="85">
        <f t="shared" si="66"/>
        <v>106.9</v>
      </c>
      <c r="G193" s="110">
        <f>ROUND(('фонд начисленной заработной пла'!G193/'среднесписочная численность'!G193/12)*1000,1)</f>
        <v>20833.3</v>
      </c>
      <c r="H193" s="85">
        <f t="shared" si="67"/>
        <v>109.8</v>
      </c>
      <c r="I193" s="110">
        <f>ROUND(('фонд начисленной заработной пла'!I193/'среднесписочная численность'!I193/12)*1000,1)</f>
        <v>22950</v>
      </c>
      <c r="J193" s="85">
        <f t="shared" si="66"/>
        <v>110.2</v>
      </c>
      <c r="K193" s="110">
        <f>ROUND(('фонд начисленной заработной пла'!K193/'среднесписочная численность'!I193/12)*1000,1)</f>
        <v>25350</v>
      </c>
      <c r="L193" s="85">
        <f t="shared" si="66"/>
        <v>110.5</v>
      </c>
      <c r="M193" s="1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8" hidden="1" customHeight="1" x14ac:dyDescent="0.3">
      <c r="A194" s="93" t="s">
        <v>129</v>
      </c>
      <c r="B194" s="110">
        <f>ROUND(('фонд начисленной заработной пла'!B194/'среднесписочная численность'!B194/12)*1000,1)</f>
        <v>16750</v>
      </c>
      <c r="C194" s="110">
        <f>ROUND(('фонд начисленной заработной пла'!C194/'среднесписочная численность'!C194/12)*1000,1)</f>
        <v>16750</v>
      </c>
      <c r="D194" s="85">
        <f t="shared" si="64"/>
        <v>100</v>
      </c>
      <c r="E194" s="110">
        <f>ROUND(('фонд начисленной заработной пла'!E194/'среднесписочная численность'!E194/12)*1000,1)</f>
        <v>18041.7</v>
      </c>
      <c r="F194" s="85">
        <f t="shared" si="66"/>
        <v>107.7</v>
      </c>
      <c r="G194" s="110">
        <f>ROUND(('фонд начисленной заработной пла'!G194/'среднесписочная численность'!G194/12)*1000,1)</f>
        <v>19791.7</v>
      </c>
      <c r="H194" s="85">
        <f t="shared" si="67"/>
        <v>109.7</v>
      </c>
      <c r="I194" s="110">
        <f>ROUND(('фонд начисленной заработной пла'!I194/'среднесписочная численность'!I194/12)*1000,1)</f>
        <v>21791.7</v>
      </c>
      <c r="J194" s="85">
        <f t="shared" si="66"/>
        <v>110.1</v>
      </c>
      <c r="K194" s="110">
        <f>ROUND(('фонд начисленной заработной пла'!K194/'среднесписочная численность'!I194/12)*1000,1)</f>
        <v>24041.7</v>
      </c>
      <c r="L194" s="85">
        <f t="shared" si="66"/>
        <v>110.3</v>
      </c>
      <c r="M194" s="1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8" hidden="1" customHeight="1" x14ac:dyDescent="0.3">
      <c r="A195" s="116" t="s">
        <v>130</v>
      </c>
      <c r="B195" s="110">
        <f>ROUND(('фонд начисленной заработной пла'!B195/'среднесписочная численность'!B195/12)*1000,1)</f>
        <v>16458.3</v>
      </c>
      <c r="C195" s="110">
        <f>ROUND(('фонд начисленной заработной пла'!C195/'среднесписочная численность'!C195/12)*1000,1)</f>
        <v>16458.3</v>
      </c>
      <c r="D195" s="85">
        <f t="shared" si="64"/>
        <v>100</v>
      </c>
      <c r="E195" s="110">
        <f>ROUND(('фонд начисленной заработной пла'!E195/'среднесписочная численность'!E195/12)*1000,1)</f>
        <v>17583.3</v>
      </c>
      <c r="F195" s="85">
        <f t="shared" si="66"/>
        <v>106.8</v>
      </c>
      <c r="G195" s="110">
        <f>ROUND(('фонд начисленной заработной пла'!G195/'среднесписочная численность'!G195/12)*1000,1)</f>
        <v>19291.7</v>
      </c>
      <c r="H195" s="85">
        <f t="shared" si="67"/>
        <v>109.7</v>
      </c>
      <c r="I195" s="110">
        <f>ROUND(('фонд начисленной заработной пла'!I195/'среднесписочная численность'!I195/12)*1000,1)</f>
        <v>21250</v>
      </c>
      <c r="J195" s="85">
        <f t="shared" si="66"/>
        <v>110.2</v>
      </c>
      <c r="K195" s="110">
        <f>ROUND(('фонд начисленной заработной пла'!K195/'среднесписочная численность'!I195/12)*1000,1)</f>
        <v>23416.7</v>
      </c>
      <c r="L195" s="85">
        <f t="shared" si="66"/>
        <v>110.2</v>
      </c>
      <c r="M195" s="1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8" hidden="1" customHeight="1" x14ac:dyDescent="0.3">
      <c r="A196" s="93" t="s">
        <v>131</v>
      </c>
      <c r="B196" s="110">
        <f>ROUND(('фонд начисленной заработной пла'!B196/'среднесписочная численность'!B196/12)*1000,1)</f>
        <v>16577.400000000001</v>
      </c>
      <c r="C196" s="110">
        <f>ROUND(('фонд начисленной заработной пла'!C196/'среднесписочная численность'!C196/12)*1000,1)</f>
        <v>16577.400000000001</v>
      </c>
      <c r="D196" s="85">
        <f t="shared" si="64"/>
        <v>100</v>
      </c>
      <c r="E196" s="110">
        <f>ROUND(('фонд начисленной заработной пла'!E196/'среднесписочная численность'!E196/12)*1000,1)</f>
        <v>17797.599999999999</v>
      </c>
      <c r="F196" s="85">
        <f t="shared" si="66"/>
        <v>107.4</v>
      </c>
      <c r="G196" s="110">
        <f>ROUND(('фонд начисленной заработной пла'!G196/'среднесписочная численность'!G196/12)*1000,1)</f>
        <v>19559.5</v>
      </c>
      <c r="H196" s="85">
        <f t="shared" si="67"/>
        <v>109.9</v>
      </c>
      <c r="I196" s="110">
        <f>ROUND(('фонд начисленной заработной пла'!I196/'среднесписочная численность'!I196/12)*1000,1)</f>
        <v>21553.599999999999</v>
      </c>
      <c r="J196" s="85">
        <f t="shared" si="66"/>
        <v>110.2</v>
      </c>
      <c r="K196" s="110">
        <f>ROUND(('фонд начисленной заработной пла'!K196/'среднесписочная численность'!I196/12)*1000,1)</f>
        <v>23815.5</v>
      </c>
      <c r="L196" s="85">
        <f t="shared" si="66"/>
        <v>110.5</v>
      </c>
      <c r="M196" s="1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8" hidden="1" customHeight="1" x14ac:dyDescent="0.3">
      <c r="A197" s="93" t="s">
        <v>132</v>
      </c>
      <c r="B197" s="110">
        <f>ROUND(('фонд начисленной заработной пла'!B197/'среднесписочная численность'!B197/12)*1000,1)</f>
        <v>15367.4</v>
      </c>
      <c r="C197" s="110">
        <f>ROUND(('фонд начисленной заработной пла'!C197/'среднесписочная численность'!C197/12)*1000,1)</f>
        <v>15367.4</v>
      </c>
      <c r="D197" s="85">
        <f t="shared" si="64"/>
        <v>100</v>
      </c>
      <c r="E197" s="110">
        <f>ROUND(('фонд начисленной заработной пла'!E197/'среднесписочная численность'!E197/12)*1000,1)</f>
        <v>16515.2</v>
      </c>
      <c r="F197" s="85">
        <f t="shared" si="66"/>
        <v>107.5</v>
      </c>
      <c r="G197" s="110">
        <f>ROUND(('фонд начисленной заработной пла'!G197/'среднесписочная численность'!G197/12)*1000,1)</f>
        <v>18147.7</v>
      </c>
      <c r="H197" s="85">
        <f t="shared" si="67"/>
        <v>109.9</v>
      </c>
      <c r="I197" s="110">
        <f>ROUND(('фонд начисленной заработной пла'!I197/'среднесписочная численность'!I197/12)*1000,1)</f>
        <v>20000</v>
      </c>
      <c r="J197" s="85">
        <f t="shared" si="66"/>
        <v>110.2</v>
      </c>
      <c r="K197" s="110">
        <f>ROUND(('фонд начисленной заработной пла'!K197/'среднесписочная численность'!I197/12)*1000,1)</f>
        <v>22098.5</v>
      </c>
      <c r="L197" s="85">
        <f t="shared" si="66"/>
        <v>110.5</v>
      </c>
      <c r="M197" s="1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8" hidden="1" customHeight="1" x14ac:dyDescent="0.3">
      <c r="A198" s="93" t="s">
        <v>9</v>
      </c>
      <c r="B198" s="110">
        <f>ROUND(('фонд начисленной заработной пла'!B198/'среднесписочная численность'!B198/12)*1000,1)</f>
        <v>13583.3</v>
      </c>
      <c r="C198" s="110">
        <f>ROUND(('фонд начисленной заработной пла'!C198/'среднесписочная численность'!C198/12)*1000,1)</f>
        <v>13583.3</v>
      </c>
      <c r="D198" s="85">
        <f t="shared" si="64"/>
        <v>100</v>
      </c>
      <c r="E198" s="110">
        <f>ROUND(('фонд начисленной заработной пла'!E198/'среднесписочная численность'!E198/12)*1000,1)</f>
        <v>14416.7</v>
      </c>
      <c r="F198" s="85">
        <f t="shared" si="66"/>
        <v>106.1</v>
      </c>
      <c r="G198" s="110">
        <f>ROUND(('фонд начисленной заработной пла'!G198/'среднесписочная численность'!G198/12)*1000,1)</f>
        <v>15833.3</v>
      </c>
      <c r="H198" s="85">
        <f t="shared" si="67"/>
        <v>109.8</v>
      </c>
      <c r="I198" s="110">
        <f>ROUND(('фонд начисленной заработной пла'!I198/'среднесписочная численность'!I198/12)*1000,1)</f>
        <v>17500</v>
      </c>
      <c r="J198" s="85">
        <f t="shared" si="66"/>
        <v>110.5</v>
      </c>
      <c r="K198" s="110">
        <f>ROUND(('фонд начисленной заработной пла'!K198/'среднесписочная численность'!I198/12)*1000,1)</f>
        <v>19333.3</v>
      </c>
      <c r="L198" s="85">
        <f t="shared" si="66"/>
        <v>110.5</v>
      </c>
      <c r="M198" s="1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8" hidden="1" customHeight="1" x14ac:dyDescent="0.3">
      <c r="A199" s="93" t="s">
        <v>133</v>
      </c>
      <c r="B199" s="110">
        <f>ROUND(('фонд начисленной заработной пла'!B199/'среднесписочная численность'!B199/12)*1000,1)</f>
        <v>13666.7</v>
      </c>
      <c r="C199" s="110">
        <f>ROUND(('фонд начисленной заработной пла'!C199/'среднесписочная численность'!C199/12)*1000,1)</f>
        <v>13666.7</v>
      </c>
      <c r="D199" s="85">
        <f t="shared" si="64"/>
        <v>100</v>
      </c>
      <c r="E199" s="110">
        <f>ROUND(('фонд начисленной заработной пла'!E199/'среднесписочная численность'!E199/12)*1000,1)</f>
        <v>14583.3</v>
      </c>
      <c r="F199" s="85">
        <f t="shared" si="66"/>
        <v>106.7</v>
      </c>
      <c r="G199" s="110">
        <f>ROUND(('фонд начисленной заработной пла'!G199/'среднесписочная численность'!G199/12)*1000,1)</f>
        <v>16000</v>
      </c>
      <c r="H199" s="85">
        <f t="shared" si="67"/>
        <v>109.7</v>
      </c>
      <c r="I199" s="110">
        <f>ROUND(('фонд начисленной заработной пла'!I199/'среднесписочная численность'!I199/12)*1000,1)</f>
        <v>17708.3</v>
      </c>
      <c r="J199" s="85">
        <f t="shared" si="66"/>
        <v>110.7</v>
      </c>
      <c r="K199" s="110">
        <f>ROUND(('фонд начисленной заработной пла'!K199/'среднесписочная численность'!I199/12)*1000,1)</f>
        <v>19541.7</v>
      </c>
      <c r="L199" s="85">
        <f t="shared" si="66"/>
        <v>110.4</v>
      </c>
      <c r="M199" s="1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8" hidden="1" customHeight="1" x14ac:dyDescent="0.3">
      <c r="A200" s="93" t="s">
        <v>134</v>
      </c>
      <c r="B200" s="110">
        <f>ROUND(('фонд начисленной заработной пла'!B200/'среднесписочная численность'!B200/12)*1000,1)</f>
        <v>16406.3</v>
      </c>
      <c r="C200" s="110">
        <f>ROUND(('фонд начисленной заработной пла'!C200/'среднесписочная численность'!C200/12)*1000,1)</f>
        <v>16406.3</v>
      </c>
      <c r="D200" s="85">
        <f t="shared" si="64"/>
        <v>100</v>
      </c>
      <c r="E200" s="110">
        <f>ROUND(('фонд начисленной заработной пла'!E200/'среднесписочная численность'!E200/12)*1000,1)</f>
        <v>17625</v>
      </c>
      <c r="F200" s="85">
        <f t="shared" si="66"/>
        <v>107.4</v>
      </c>
      <c r="G200" s="110">
        <f>ROUND(('фонд начисленной заработной пла'!G200/'среднесписочная численность'!G200/12)*1000,1)</f>
        <v>19369.8</v>
      </c>
      <c r="H200" s="85">
        <f t="shared" si="67"/>
        <v>109.9</v>
      </c>
      <c r="I200" s="110">
        <f>ROUND(('фонд начисленной заработной пла'!I200/'среднесписочная численность'!I200/12)*1000,1)</f>
        <v>21343.8</v>
      </c>
      <c r="J200" s="85">
        <f t="shared" si="66"/>
        <v>110.2</v>
      </c>
      <c r="K200" s="110">
        <f>ROUND(('фонд начисленной заработной пла'!K200/'среднесписочная численность'!I200/12)*1000,1)</f>
        <v>23583.3</v>
      </c>
      <c r="L200" s="85">
        <f t="shared" si="66"/>
        <v>110.5</v>
      </c>
      <c r="M200" s="1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8" hidden="1" customHeight="1" x14ac:dyDescent="0.3">
      <c r="A201" s="93" t="s">
        <v>9</v>
      </c>
      <c r="B201" s="110">
        <f>ROUND(('фонд начисленной заработной пла'!B201/'среднесписочная численность'!B201/12)*1000,1)</f>
        <v>13333.3</v>
      </c>
      <c r="C201" s="110">
        <f>ROUND(('фонд начисленной заработной пла'!C201/'среднесписочная численность'!C201/12)*1000,1)</f>
        <v>13333.3</v>
      </c>
      <c r="D201" s="85">
        <f t="shared" si="64"/>
        <v>100</v>
      </c>
      <c r="E201" s="110">
        <f>ROUND(('фонд начисленной заработной пла'!E201/'среднесписочная численность'!E201/12)*1000,1)</f>
        <v>14250</v>
      </c>
      <c r="F201" s="85">
        <f t="shared" si="66"/>
        <v>106.9</v>
      </c>
      <c r="G201" s="110">
        <f>ROUND(('фонд начисленной заработной пла'!G201/'среднесписочная численность'!G201/12)*1000,1)</f>
        <v>15625</v>
      </c>
      <c r="H201" s="85">
        <f t="shared" si="67"/>
        <v>109.6</v>
      </c>
      <c r="I201" s="110">
        <f>ROUND(('фонд начисленной заработной пла'!I201/'среднесписочная численность'!I201/12)*1000,1)</f>
        <v>17208.3</v>
      </c>
      <c r="J201" s="85">
        <f t="shared" si="66"/>
        <v>110.1</v>
      </c>
      <c r="K201" s="110">
        <f>ROUND(('фонд начисленной заработной пла'!K201/'среднесписочная численность'!I201/12)*1000,1)</f>
        <v>19000</v>
      </c>
      <c r="L201" s="85">
        <f t="shared" si="66"/>
        <v>110.4</v>
      </c>
      <c r="M201" s="1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8" hidden="1" customHeight="1" x14ac:dyDescent="0.3">
      <c r="A202" s="93" t="s">
        <v>135</v>
      </c>
      <c r="B202" s="110">
        <f>ROUND(('фонд начисленной заработной пла'!B202/'среднесписочная численность'!B202/12)*1000,1)</f>
        <v>14250</v>
      </c>
      <c r="C202" s="110">
        <f>ROUND(('фонд начисленной заработной пла'!C202/'среднесписочная численность'!C202/12)*1000,1)</f>
        <v>14250</v>
      </c>
      <c r="D202" s="85">
        <f t="shared" si="64"/>
        <v>100</v>
      </c>
      <c r="E202" s="110">
        <f>ROUND(('фонд начисленной заработной пла'!E202/'среднесписочная численность'!E202/12)*1000,1)</f>
        <v>15250</v>
      </c>
      <c r="F202" s="85">
        <f t="shared" si="66"/>
        <v>107</v>
      </c>
      <c r="G202" s="110">
        <f>ROUND(('фонд начисленной заработной пла'!G202/'среднесписочная численность'!G202/12)*1000,1)</f>
        <v>16750</v>
      </c>
      <c r="H202" s="85">
        <f t="shared" si="67"/>
        <v>109.8</v>
      </c>
      <c r="I202" s="110">
        <f>ROUND(('фонд начисленной заработной пла'!I202/'среднесписочная численность'!I202/12)*1000,1)</f>
        <v>18458.3</v>
      </c>
      <c r="J202" s="85">
        <f t="shared" si="66"/>
        <v>110.2</v>
      </c>
      <c r="K202" s="110">
        <f>ROUND(('фонд начисленной заработной пла'!K202/'среднесписочная численность'!I202/12)*1000,1)</f>
        <v>20375</v>
      </c>
      <c r="L202" s="85">
        <f t="shared" si="66"/>
        <v>110.4</v>
      </c>
      <c r="M202" s="1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8" hidden="1" customHeight="1" x14ac:dyDescent="0.3">
      <c r="A203" s="93" t="s">
        <v>9</v>
      </c>
      <c r="B203" s="110">
        <f>ROUND(('фонд начисленной заработной пла'!B203/'среднесписочная численность'!B203/12)*1000,1)</f>
        <v>13479.2</v>
      </c>
      <c r="C203" s="110">
        <f>ROUND(('фонд начисленной заработной пла'!C203/'среднесписочная численность'!C203/12)*1000,1)</f>
        <v>13479.2</v>
      </c>
      <c r="D203" s="85">
        <f t="shared" si="64"/>
        <v>100</v>
      </c>
      <c r="E203" s="110">
        <f>ROUND(('фонд начисленной заработной пла'!E203/'среднесписочная численность'!E203/12)*1000,1)</f>
        <v>14437.5</v>
      </c>
      <c r="F203" s="85">
        <f t="shared" si="66"/>
        <v>107.1</v>
      </c>
      <c r="G203" s="110">
        <f>ROUND(('фонд начисленной заработной пла'!G203/'среднесписочная численность'!G203/12)*1000,1)</f>
        <v>15854.2</v>
      </c>
      <c r="H203" s="85">
        <f t="shared" si="67"/>
        <v>109.8</v>
      </c>
      <c r="I203" s="110">
        <f>ROUND(('фонд начисленной заработной пла'!I203/'среднесписочная численность'!I203/12)*1000,1)</f>
        <v>17500</v>
      </c>
      <c r="J203" s="85">
        <f t="shared" si="66"/>
        <v>110.4</v>
      </c>
      <c r="K203" s="110">
        <f>ROUND(('фонд начисленной заработной пла'!K203/'среднесписочная численность'!I203/12)*1000,1)</f>
        <v>19333.3</v>
      </c>
      <c r="L203" s="85">
        <f t="shared" si="66"/>
        <v>110.5</v>
      </c>
      <c r="M203" s="1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8" hidden="1" customHeight="1" x14ac:dyDescent="0.3">
      <c r="A204" s="93" t="s">
        <v>136</v>
      </c>
      <c r="B204" s="110">
        <f>ROUND(('фонд начисленной заработной пла'!B204/'среднесписочная численность'!B204/12)*1000,1)</f>
        <v>13416.7</v>
      </c>
      <c r="C204" s="110">
        <f>ROUND(('фонд начисленной заработной пла'!C204/'среднесписочная численность'!C204/12)*1000,1)</f>
        <v>13416.7</v>
      </c>
      <c r="D204" s="85">
        <f t="shared" si="64"/>
        <v>100</v>
      </c>
      <c r="E204" s="110">
        <f>ROUND(('фонд начисленной заработной пла'!E204/'среднесписочная численность'!E204/12)*1000,1)</f>
        <v>14333.3</v>
      </c>
      <c r="F204" s="85">
        <f t="shared" si="66"/>
        <v>106.8</v>
      </c>
      <c r="G204" s="110">
        <f>ROUND(('фонд начисленной заработной пла'!G204/'среднесписочная численность'!G204/12)*1000,1)</f>
        <v>15791.7</v>
      </c>
      <c r="H204" s="85">
        <f t="shared" si="67"/>
        <v>110.2</v>
      </c>
      <c r="I204" s="110">
        <f>ROUND(('фонд начисленной заработной пла'!I204/'среднесписочная численность'!I204/12)*1000,1)</f>
        <v>17375</v>
      </c>
      <c r="J204" s="85">
        <f t="shared" si="66"/>
        <v>110</v>
      </c>
      <c r="K204" s="110">
        <f>ROUND(('фонд начисленной заработной пла'!K204/'среднесписочная численность'!I204/12)*1000,1)</f>
        <v>19166.7</v>
      </c>
      <c r="L204" s="85">
        <f t="shared" si="66"/>
        <v>110.3</v>
      </c>
      <c r="M204" s="1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8" hidden="1" customHeight="1" x14ac:dyDescent="0.3">
      <c r="A205" s="93" t="s">
        <v>137</v>
      </c>
      <c r="B205" s="110">
        <f>ROUND(('фонд начисленной заработной пла'!B205/'среднесписочная численность'!B205/12)*1000,1)</f>
        <v>13333.3</v>
      </c>
      <c r="C205" s="110">
        <f>ROUND(('фонд начисленной заработной пла'!C205/'среднесписочная численность'!C205/12)*1000,1)</f>
        <v>13333.3</v>
      </c>
      <c r="D205" s="85">
        <f t="shared" si="64"/>
        <v>100</v>
      </c>
      <c r="E205" s="110">
        <f>ROUND(('фонд начисленной заработной пла'!E205/'среднесписочная численность'!E205/12)*1000,1)</f>
        <v>14166.7</v>
      </c>
      <c r="F205" s="85">
        <f t="shared" si="66"/>
        <v>106.3</v>
      </c>
      <c r="G205" s="110">
        <f>ROUND(('фонд начисленной заработной пла'!G205/'среднесписочная численность'!G205/12)*1000,1)</f>
        <v>15500</v>
      </c>
      <c r="H205" s="85">
        <f t="shared" si="67"/>
        <v>109.4</v>
      </c>
      <c r="I205" s="110">
        <f>ROUND(('фонд начисленной заработной пла'!I205/'среднесписочная численность'!I205/12)*1000,1)</f>
        <v>17000</v>
      </c>
      <c r="J205" s="85">
        <f t="shared" si="66"/>
        <v>109.7</v>
      </c>
      <c r="K205" s="110">
        <f>ROUND(('фонд начисленной заработной пла'!K205/'среднесписочная численность'!I205/12)*1000,1)</f>
        <v>18750</v>
      </c>
      <c r="L205" s="85">
        <f t="shared" si="66"/>
        <v>110.3</v>
      </c>
      <c r="M205" s="1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8" hidden="1" customHeight="1" x14ac:dyDescent="0.3">
      <c r="A206" s="93" t="s">
        <v>9</v>
      </c>
      <c r="B206" s="110">
        <f>ROUND(('фонд начисленной заработной пла'!B206/'среднесписочная численность'!B206/12)*1000,1)</f>
        <v>13541.7</v>
      </c>
      <c r="C206" s="110">
        <f>ROUND(('фонд начисленной заработной пла'!C206/'среднесписочная численность'!C206/12)*1000,1)</f>
        <v>13541.7</v>
      </c>
      <c r="D206" s="85">
        <f t="shared" si="64"/>
        <v>100</v>
      </c>
      <c r="E206" s="110">
        <f>ROUND(('фонд начисленной заработной пла'!E206/'среднесписочная численность'!E206/12)*1000,1)</f>
        <v>14583.3</v>
      </c>
      <c r="F206" s="85">
        <f t="shared" si="66"/>
        <v>107.7</v>
      </c>
      <c r="G206" s="110">
        <f>ROUND(('фонд начисленной заработной пла'!G206/'среднесписочная численность'!G206/12)*1000,1)</f>
        <v>16041.7</v>
      </c>
      <c r="H206" s="85">
        <f t="shared" si="67"/>
        <v>110</v>
      </c>
      <c r="I206" s="110">
        <f>ROUND(('фонд начисленной заработной пла'!I206/'среднесписочная численность'!I206/12)*1000,1)</f>
        <v>17666.7</v>
      </c>
      <c r="J206" s="85">
        <f t="shared" si="66"/>
        <v>110.1</v>
      </c>
      <c r="K206" s="110">
        <f>ROUND(('фонд начисленной заработной пла'!K206/'среднесписочная численность'!I206/12)*1000,1)</f>
        <v>19500</v>
      </c>
      <c r="L206" s="85">
        <f t="shared" si="66"/>
        <v>110.4</v>
      </c>
      <c r="M206" s="1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8" hidden="1" customHeight="1" x14ac:dyDescent="0.3">
      <c r="A207" s="93" t="s">
        <v>138</v>
      </c>
      <c r="B207" s="110">
        <f>ROUND(('фонд начисленной заработной пла'!B207/'среднесписочная численность'!B207/12)*1000,1)</f>
        <v>13541.7</v>
      </c>
      <c r="C207" s="110">
        <f>ROUND(('фонд начисленной заработной пла'!C207/'среднесписочная численность'!C207/12)*1000,1)</f>
        <v>13541.7</v>
      </c>
      <c r="D207" s="85">
        <f t="shared" si="64"/>
        <v>100</v>
      </c>
      <c r="E207" s="110">
        <f>ROUND(('фонд начисленной заработной пла'!E207/'среднесписочная численность'!E207/12)*1000,1)</f>
        <v>14583.3</v>
      </c>
      <c r="F207" s="85">
        <f t="shared" si="66"/>
        <v>107.7</v>
      </c>
      <c r="G207" s="110">
        <f>ROUND(('фонд начисленной заработной пла'!G207/'среднесписочная численность'!G207/12)*1000,1)</f>
        <v>16000</v>
      </c>
      <c r="H207" s="85">
        <f t="shared" si="67"/>
        <v>109.7</v>
      </c>
      <c r="I207" s="110">
        <f>ROUND(('фонд начисленной заработной пла'!I207/'среднесписочная численность'!I207/12)*1000,1)</f>
        <v>17625</v>
      </c>
      <c r="J207" s="85">
        <f t="shared" si="66"/>
        <v>110.2</v>
      </c>
      <c r="K207" s="110">
        <f>ROUND(('фонд начисленной заработной пла'!K207/'среднесписочная численность'!I207/12)*1000,1)</f>
        <v>19458.3</v>
      </c>
      <c r="L207" s="85">
        <f t="shared" si="66"/>
        <v>110.4</v>
      </c>
      <c r="M207" s="1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hidden="1" customHeight="1" x14ac:dyDescent="0.3">
      <c r="A208" s="93" t="s">
        <v>9</v>
      </c>
      <c r="B208" s="110">
        <f>ROUND(('фонд начисленной заработной пла'!B208/'среднесписочная численность'!B208/12)*1000,1)</f>
        <v>13333.3</v>
      </c>
      <c r="C208" s="110">
        <f>ROUND(('фонд начисленной заработной пла'!C208/'среднесписочная численность'!C208/12)*1000,1)</f>
        <v>13333.3</v>
      </c>
      <c r="D208" s="85">
        <f t="shared" si="64"/>
        <v>100</v>
      </c>
      <c r="E208" s="110">
        <f>ROUND(('фонд начисленной заработной пла'!E208/'среднесписочная численность'!E208/12)*1000,1)</f>
        <v>14250</v>
      </c>
      <c r="F208" s="85">
        <f t="shared" si="66"/>
        <v>106.9</v>
      </c>
      <c r="G208" s="110">
        <f>ROUND(('фонд начисленной заработной пла'!G208/'среднесписочная численность'!G208/12)*1000,1)</f>
        <v>15625</v>
      </c>
      <c r="H208" s="85">
        <f t="shared" si="67"/>
        <v>109.6</v>
      </c>
      <c r="I208" s="110">
        <f>ROUND(('фонд начисленной заработной пла'!I208/'среднесписочная численность'!I208/12)*1000,1)</f>
        <v>17208.3</v>
      </c>
      <c r="J208" s="85">
        <f t="shared" si="66"/>
        <v>110.1</v>
      </c>
      <c r="K208" s="110">
        <f>ROUND(('фонд начисленной заработной пла'!K208/'среднесписочная численность'!I208/12)*1000,1)</f>
        <v>19000</v>
      </c>
      <c r="L208" s="85">
        <f t="shared" si="66"/>
        <v>110.4</v>
      </c>
      <c r="M208" s="1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39" hidden="1" customHeight="1" x14ac:dyDescent="0.3">
      <c r="A209" s="115" t="s">
        <v>51</v>
      </c>
      <c r="B209" s="91">
        <f>ROUND(('фонд начисленной заработной пла'!B209/'среднесписочная численность'!B209/12)*1000,1)</f>
        <v>31617.7</v>
      </c>
      <c r="C209" s="91">
        <f>ROUND(('фонд начисленной заработной пла'!C209/'среднесписочная численность'!C209/12)*1000,1)</f>
        <v>42053.1</v>
      </c>
      <c r="D209" s="92">
        <f t="shared" si="64"/>
        <v>133</v>
      </c>
      <c r="E209" s="91">
        <f>ROUND(('фонд начисленной заработной пла'!E209/'среднесписочная численность'!E209/12)*1000,1)</f>
        <v>45155.199999999997</v>
      </c>
      <c r="F209" s="92">
        <f t="shared" si="66"/>
        <v>107.4</v>
      </c>
      <c r="G209" s="91">
        <f>ROUND(('фонд начисленной заработной пла'!G209/'среднесписочная численность'!G209/12)*1000,1)</f>
        <v>48717.7</v>
      </c>
      <c r="H209" s="92">
        <f t="shared" si="66"/>
        <v>107.9</v>
      </c>
      <c r="I209" s="91">
        <f>ROUND(('фонд начисленной заработной пла'!I209/'среднесписочная численность'!I209/12)*1000,1)</f>
        <v>52655.199999999997</v>
      </c>
      <c r="J209" s="92">
        <f t="shared" si="66"/>
        <v>108.1</v>
      </c>
      <c r="K209" s="91">
        <f>ROUND(('фонд начисленной заработной пла'!K209/'среднесписочная численность'!K209/12)*1000,1)</f>
        <v>57114.6</v>
      </c>
      <c r="L209" s="92">
        <f t="shared" si="66"/>
        <v>108.5</v>
      </c>
      <c r="M209" s="2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hidden="1" customHeight="1" x14ac:dyDescent="0.3">
      <c r="A210" s="117" t="s">
        <v>139</v>
      </c>
      <c r="B210" s="110">
        <f>ROUND(('фонд начисленной заработной пла'!B210/'среднесписочная численность'!B210/12)*1000,1)</f>
        <v>48245.599999999999</v>
      </c>
      <c r="C210" s="110">
        <f>ROUND(('фонд начисленной заработной пла'!C210/'среднесписочная численность'!C210/12)*1000,1)</f>
        <v>63596.5</v>
      </c>
      <c r="D210" s="85">
        <f t="shared" si="64"/>
        <v>131.80000000000001</v>
      </c>
      <c r="E210" s="110">
        <f>ROUND(('фонд начисленной заработной пла'!E210/'среднесписочная численность'!E210/12)*1000,1)</f>
        <v>68364</v>
      </c>
      <c r="F210" s="85">
        <f t="shared" si="66"/>
        <v>107.5</v>
      </c>
      <c r="G210" s="110">
        <f>ROUND(('фонд начисленной заработной пла'!G210/'среднесписочная численность'!G210/12)*1000,1)</f>
        <v>73815.8</v>
      </c>
      <c r="H210" s="85">
        <f t="shared" si="67"/>
        <v>108</v>
      </c>
      <c r="I210" s="110">
        <f>ROUND(('фонд начисленной заработной пла'!I210/'среднесписочная численность'!I210/12)*1000,1)</f>
        <v>79868.399999999994</v>
      </c>
      <c r="J210" s="85">
        <f t="shared" ref="J210:J237" si="68">ROUND(I210/E210*100,1)</f>
        <v>116.8</v>
      </c>
      <c r="K210" s="110">
        <f>ROUND(('фонд начисленной заработной пла'!K210/'среднесписочная численность'!I210/12)*1000,1)</f>
        <v>86653.5</v>
      </c>
      <c r="L210" s="85">
        <f t="shared" si="66"/>
        <v>108.5</v>
      </c>
      <c r="M210" s="1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hidden="1" customHeight="1" x14ac:dyDescent="0.3">
      <c r="A211" s="93" t="s">
        <v>9</v>
      </c>
      <c r="B211" s="110">
        <f>ROUND(('фонд начисленной заработной пла'!B211/'среднесписочная численность'!B211/12)*1000,1)</f>
        <v>29487.200000000001</v>
      </c>
      <c r="C211" s="110">
        <f>ROUND(('фонд начисленной заработной пла'!C211/'среднесписочная численность'!C211/12)*1000,1)</f>
        <v>40705.1</v>
      </c>
      <c r="D211" s="85">
        <f t="shared" si="64"/>
        <v>138</v>
      </c>
      <c r="E211" s="110">
        <f>ROUND(('фонд начисленной заработной пла'!E211/'среднесписочная численность'!E211/12)*1000,1)</f>
        <v>43743.6</v>
      </c>
      <c r="F211" s="85">
        <f t="shared" si="66"/>
        <v>107.5</v>
      </c>
      <c r="G211" s="110">
        <f>ROUND(('фонд начисленной заработной пла'!G211/'среднесписочная численность'!G211/12)*1000,1)</f>
        <v>47179.5</v>
      </c>
      <c r="H211" s="85">
        <f t="shared" si="67"/>
        <v>107.9</v>
      </c>
      <c r="I211" s="110">
        <f>ROUND(('фонд начисленной заработной пла'!I211/'среднесписочная численность'!I211/12)*1000,1)</f>
        <v>50833.3</v>
      </c>
      <c r="J211" s="85">
        <f t="shared" si="68"/>
        <v>116.2</v>
      </c>
      <c r="K211" s="110">
        <f>ROUND(('фонд начисленной заработной пла'!K211/'среднесписочная численность'!I211/12)*1000,1)</f>
        <v>55153.8</v>
      </c>
      <c r="L211" s="85">
        <f t="shared" si="66"/>
        <v>108.5</v>
      </c>
      <c r="M211" s="1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hidden="1" customHeight="1" x14ac:dyDescent="0.3">
      <c r="A212" s="93" t="s">
        <v>140</v>
      </c>
      <c r="B212" s="110">
        <f>ROUND(('фонд начисленной заработной пла'!B212/'среднесписочная численность'!B212/12)*1000,1)</f>
        <v>34642.9</v>
      </c>
      <c r="C212" s="110">
        <f>ROUND(('фонд начисленной заработной пла'!C212/'среднесписочная численность'!C212/12)*1000,1)</f>
        <v>45833.3</v>
      </c>
      <c r="D212" s="85">
        <f t="shared" si="64"/>
        <v>132.30000000000001</v>
      </c>
      <c r="E212" s="110">
        <f>ROUND(('фонд начисленной заработной пла'!E212/'среднесписочная численность'!E212/12)*1000,1)</f>
        <v>49166.7</v>
      </c>
      <c r="F212" s="85">
        <f t="shared" si="66"/>
        <v>107.3</v>
      </c>
      <c r="G212" s="110">
        <f>ROUND(('фонд начисленной заработной пла'!G212/'среднесписочная численность'!G212/12)*1000,1)</f>
        <v>53095.199999999997</v>
      </c>
      <c r="H212" s="85">
        <f t="shared" si="67"/>
        <v>108</v>
      </c>
      <c r="I212" s="110">
        <f>ROUND(('фонд начисленной заработной пла'!I212/'среднесписочная численность'!I212/12)*1000,1)</f>
        <v>57440.5</v>
      </c>
      <c r="J212" s="85">
        <f t="shared" si="68"/>
        <v>116.8</v>
      </c>
      <c r="K212" s="110">
        <f>ROUND(('фонд начисленной заработной пла'!K212/'среднесписочная численность'!I212/12)*1000,1)</f>
        <v>62309.5</v>
      </c>
      <c r="L212" s="85">
        <f t="shared" si="66"/>
        <v>108.5</v>
      </c>
      <c r="M212" s="1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hidden="1" customHeight="1" x14ac:dyDescent="0.3">
      <c r="A213" s="93" t="s">
        <v>9</v>
      </c>
      <c r="B213" s="110">
        <f>ROUND(('фонд начисленной заработной пла'!B213/'среднесписочная численность'!B213/12)*1000,1)</f>
        <v>24541.7</v>
      </c>
      <c r="C213" s="110">
        <f>ROUND(('фонд начисленной заработной пла'!C213/'среднесписочная численность'!C213/12)*1000,1)</f>
        <v>27083.3</v>
      </c>
      <c r="D213" s="85">
        <f t="shared" si="64"/>
        <v>110.4</v>
      </c>
      <c r="E213" s="110">
        <f>ROUND(('фонд начисленной заработной пла'!E213/'среднесписочная численность'!E213/12)*1000,1)</f>
        <v>28958.3</v>
      </c>
      <c r="F213" s="85">
        <f t="shared" si="66"/>
        <v>106.9</v>
      </c>
      <c r="G213" s="110">
        <f>ROUND(('фонд начисленной заработной пла'!G213/'среднесписочная численность'!G213/12)*1000,1)</f>
        <v>31208.3</v>
      </c>
      <c r="H213" s="85">
        <f t="shared" si="67"/>
        <v>107.8</v>
      </c>
      <c r="I213" s="110">
        <f>ROUND(('фонд начисленной заработной пла'!I213/'среднесписочная численность'!I213/12)*1000,1)</f>
        <v>33708.300000000003</v>
      </c>
      <c r="J213" s="85">
        <f t="shared" si="68"/>
        <v>116.4</v>
      </c>
      <c r="K213" s="110">
        <f>ROUND(('фонд начисленной заработной пла'!K213/'среднесписочная численность'!I213/12)*1000,1)</f>
        <v>36541.699999999997</v>
      </c>
      <c r="L213" s="85">
        <f t="shared" si="66"/>
        <v>108.4</v>
      </c>
      <c r="M213" s="1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hidden="1" customHeight="1" x14ac:dyDescent="0.3">
      <c r="A214" s="93" t="s">
        <v>141</v>
      </c>
      <c r="B214" s="110">
        <f>ROUND(('фонд начисленной заработной пла'!B214/'среднесписочная численность'!B214/12)*1000,1)</f>
        <v>20416.7</v>
      </c>
      <c r="C214" s="110">
        <f>ROUND(('фонд начисленной заработной пла'!C214/'среднесписочная численность'!C214/12)*1000,1)</f>
        <v>27166.7</v>
      </c>
      <c r="D214" s="85">
        <f t="shared" si="64"/>
        <v>133.1</v>
      </c>
      <c r="E214" s="110">
        <f>ROUND(('фонд начисленной заработной пла'!E214/'среднесписочная численность'!E214/12)*1000,1)</f>
        <v>29000</v>
      </c>
      <c r="F214" s="85">
        <f t="shared" si="66"/>
        <v>106.7</v>
      </c>
      <c r="G214" s="110">
        <f>ROUND(('фонд начисленной заработной пла'!G214/'среднесписочная численность'!G214/12)*1000,1)</f>
        <v>31166.7</v>
      </c>
      <c r="H214" s="85">
        <f t="shared" si="67"/>
        <v>107.5</v>
      </c>
      <c r="I214" s="110">
        <f>ROUND(('фонд начисленной заработной пла'!I214/'среднесписочная численность'!I214/12)*1000,1)</f>
        <v>33666.699999999997</v>
      </c>
      <c r="J214" s="85">
        <f t="shared" si="68"/>
        <v>116.1</v>
      </c>
      <c r="K214" s="110">
        <f>ROUND(('фонд начисленной заработной пла'!K214/'среднесписочная численность'!I214/12)*1000,1)</f>
        <v>36500</v>
      </c>
      <c r="L214" s="85">
        <f t="shared" si="66"/>
        <v>108.4</v>
      </c>
      <c r="M214" s="1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hidden="1" customHeight="1" x14ac:dyDescent="0.3">
      <c r="A215" s="93" t="s">
        <v>9</v>
      </c>
      <c r="B215" s="110">
        <f>ROUND(('фонд начисленной заработной пла'!B215/'среднесписочная численность'!B215/12)*1000,1)</f>
        <v>20000</v>
      </c>
      <c r="C215" s="110">
        <f>ROUND(('фонд начисленной заработной пла'!C215/'среднесписочная численность'!C215/12)*1000,1)</f>
        <v>26666.7</v>
      </c>
      <c r="D215" s="85">
        <f t="shared" ref="D215:D238" si="69">ROUND(C215/B215*100,1)</f>
        <v>133.30000000000001</v>
      </c>
      <c r="E215" s="110">
        <f>ROUND(('фонд начисленной заработной пла'!E215/'среднесписочная численность'!E215/12)*1000,1)</f>
        <v>28500</v>
      </c>
      <c r="F215" s="85">
        <f t="shared" si="66"/>
        <v>106.9</v>
      </c>
      <c r="G215" s="110">
        <f>ROUND(('фонд начисленной заработной пла'!G215/'среднесписочная численность'!G215/12)*1000,1)</f>
        <v>30750</v>
      </c>
      <c r="H215" s="85">
        <f t="shared" si="67"/>
        <v>107.9</v>
      </c>
      <c r="I215" s="110">
        <f>ROUND(('фонд начисленной заработной пла'!I215/'среднесписочная численность'!I215/12)*1000,1)</f>
        <v>33166.699999999997</v>
      </c>
      <c r="J215" s="85">
        <f t="shared" si="68"/>
        <v>116.4</v>
      </c>
      <c r="K215" s="110">
        <f>ROUND(('фонд начисленной заработной пла'!K215/'среднесписочная численность'!I215/12)*1000,1)</f>
        <v>35916.699999999997</v>
      </c>
      <c r="L215" s="85">
        <f t="shared" si="66"/>
        <v>108.3</v>
      </c>
      <c r="M215" s="1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hidden="1" customHeight="1" x14ac:dyDescent="0.3">
      <c r="A216" s="93" t="s">
        <v>142</v>
      </c>
      <c r="B216" s="110">
        <f>ROUND(('фонд начисленной заработной пла'!B216/'среднесписочная численность'!B216/12)*1000,1)</f>
        <v>27777.8</v>
      </c>
      <c r="C216" s="110">
        <f>ROUND(('фонд начисленной заработной пла'!C216/'среднесписочная численность'!C216/12)*1000,1)</f>
        <v>37222.199999999997</v>
      </c>
      <c r="D216" s="85">
        <f t="shared" si="69"/>
        <v>134</v>
      </c>
      <c r="E216" s="110">
        <f>ROUND(('фонд начисленной заработной пла'!E216/'среднесписочная численность'!E216/12)*1000,1)</f>
        <v>40000</v>
      </c>
      <c r="F216" s="85">
        <f t="shared" si="66"/>
        <v>107.5</v>
      </c>
      <c r="G216" s="110">
        <f>ROUND(('фонд начисленной заработной пла'!G216/'среднесписочная численность'!G216/12)*1000,1)</f>
        <v>43194.400000000001</v>
      </c>
      <c r="H216" s="85">
        <f t="shared" si="67"/>
        <v>108</v>
      </c>
      <c r="I216" s="110">
        <f>ROUND(('фонд начисленной заработной пла'!I216/'среднесписочная численность'!I216/12)*1000,1)</f>
        <v>46722.2</v>
      </c>
      <c r="J216" s="85">
        <f t="shared" si="68"/>
        <v>116.8</v>
      </c>
      <c r="K216" s="110">
        <f>ROUND(('фонд начисленной заработной пла'!K216/'среднесписочная численность'!I216/12)*1000,1)</f>
        <v>50666.7</v>
      </c>
      <c r="L216" s="85">
        <f t="shared" si="66"/>
        <v>108.4</v>
      </c>
      <c r="M216" s="1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hidden="1" customHeight="1" x14ac:dyDescent="0.3">
      <c r="A217" s="93" t="s">
        <v>9</v>
      </c>
      <c r="B217" s="110">
        <f>ROUND(('фонд начисленной заработной пла'!B217/'среднесписочная численность'!B217/12)*1000,1)</f>
        <v>21333.3</v>
      </c>
      <c r="C217" s="110">
        <f>ROUND(('фонд начисленной заработной пла'!C217/'среднесписочная численность'!C217/12)*1000,1)</f>
        <v>28750</v>
      </c>
      <c r="D217" s="85">
        <f t="shared" si="69"/>
        <v>134.80000000000001</v>
      </c>
      <c r="E217" s="110">
        <f>ROUND(('фонд начисленной заработной пла'!E217/'среднесписочная численность'!E217/12)*1000,1)</f>
        <v>30416.7</v>
      </c>
      <c r="F217" s="85">
        <f t="shared" si="66"/>
        <v>105.8</v>
      </c>
      <c r="G217" s="110">
        <f>ROUND(('фонд начисленной заработной пла'!G217/'среднесписочная численность'!G217/12)*1000,1)</f>
        <v>32833.300000000003</v>
      </c>
      <c r="H217" s="85">
        <f t="shared" si="67"/>
        <v>107.9</v>
      </c>
      <c r="I217" s="110">
        <f>ROUND(('фонд начисленной заработной пла'!I217/'среднесписочная численность'!I217/12)*1000,1)</f>
        <v>35500</v>
      </c>
      <c r="J217" s="85">
        <f t="shared" si="68"/>
        <v>116.7</v>
      </c>
      <c r="K217" s="110">
        <f>ROUND(('фонд начисленной заработной пла'!K217/'среднесписочная численность'!I217/12)*1000,1)</f>
        <v>38416.699999999997</v>
      </c>
      <c r="L217" s="85">
        <f t="shared" si="66"/>
        <v>108.2</v>
      </c>
      <c r="M217" s="1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hidden="1" customHeight="1" x14ac:dyDescent="0.3">
      <c r="A218" s="93" t="s">
        <v>143</v>
      </c>
      <c r="B218" s="110">
        <f>ROUND(('фонд начисленной заработной пла'!B218/'среднесписочная численность'!B218/12)*1000,1)</f>
        <v>23958.3</v>
      </c>
      <c r="C218" s="110">
        <f>ROUND(('фонд начисленной заработной пла'!C218/'среднесписочная численность'!C218/12)*1000,1)</f>
        <v>31916.7</v>
      </c>
      <c r="D218" s="85">
        <f t="shared" si="69"/>
        <v>133.19999999999999</v>
      </c>
      <c r="E218" s="110">
        <f>ROUND(('фонд начисленной заработной пла'!E218/'среднесписочная численность'!E218/12)*1000,1)</f>
        <v>34250</v>
      </c>
      <c r="F218" s="85">
        <f t="shared" si="66"/>
        <v>107.3</v>
      </c>
      <c r="G218" s="110">
        <f>ROUND(('фонд начисленной заработной пла'!G218/'среднесписочная численность'!G218/12)*1000,1)</f>
        <v>36916.699999999997</v>
      </c>
      <c r="H218" s="85">
        <f t="shared" si="67"/>
        <v>107.8</v>
      </c>
      <c r="I218" s="110">
        <f>ROUND(('фонд начисленной заработной пла'!I218/'среднесписочная численность'!I218/12)*1000,1)</f>
        <v>39916.699999999997</v>
      </c>
      <c r="J218" s="85">
        <f t="shared" si="68"/>
        <v>116.5</v>
      </c>
      <c r="K218" s="110">
        <f>ROUND(('фонд начисленной заработной пла'!K218/'среднесписочная численность'!I218/12)*1000,1)</f>
        <v>43291.7</v>
      </c>
      <c r="L218" s="85">
        <f t="shared" si="66"/>
        <v>108.5</v>
      </c>
      <c r="M218" s="1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hidden="1" customHeight="1" x14ac:dyDescent="0.3">
      <c r="A219" s="93" t="s">
        <v>144</v>
      </c>
      <c r="B219" s="110">
        <f>ROUND(('фонд начисленной заработной пла'!B219/'среднесписочная численность'!B219/12)*1000,1)</f>
        <v>29722.2</v>
      </c>
      <c r="C219" s="110">
        <f>ROUND(('фонд начисленной заработной пла'!C219/'среднесписочная численность'!C219/12)*1000,1)</f>
        <v>39583.300000000003</v>
      </c>
      <c r="D219" s="85">
        <f t="shared" si="69"/>
        <v>133.19999999999999</v>
      </c>
      <c r="E219" s="110">
        <f>ROUND(('фонд начисленной заработной пла'!E219/'среднесписочная численность'!E219/12)*1000,1)</f>
        <v>42500</v>
      </c>
      <c r="F219" s="85">
        <f t="shared" si="66"/>
        <v>107.4</v>
      </c>
      <c r="G219" s="110">
        <f>ROUND(('фонд начисленной заработной пла'!G219/'среднесписочная численность'!G219/12)*1000,1)</f>
        <v>45875</v>
      </c>
      <c r="H219" s="85">
        <f t="shared" si="67"/>
        <v>107.9</v>
      </c>
      <c r="I219" s="110">
        <f>ROUND(('фонд начисленной заработной пла'!I219/'среднесписочная численность'!I219/12)*1000,1)</f>
        <v>49611.1</v>
      </c>
      <c r="J219" s="85">
        <f t="shared" si="68"/>
        <v>116.7</v>
      </c>
      <c r="K219" s="110">
        <f>ROUND(('фонд начисленной заработной пла'!K219/'среднесписочная численность'!I219/12)*1000,1)</f>
        <v>53819.4</v>
      </c>
      <c r="L219" s="85">
        <f t="shared" si="66"/>
        <v>108.5</v>
      </c>
      <c r="M219" s="1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hidden="1" customHeight="1" x14ac:dyDescent="0.3">
      <c r="A220" s="93" t="s">
        <v>9</v>
      </c>
      <c r="B220" s="110">
        <f>ROUND(('фонд начисленной заработной пла'!B220/'среднесписочная численность'!B220/12)*1000,1)</f>
        <v>21166.7</v>
      </c>
      <c r="C220" s="110">
        <f>ROUND(('фонд начисленной заработной пла'!C220/'среднесписочная численность'!C220/12)*1000,1)</f>
        <v>28083.3</v>
      </c>
      <c r="D220" s="85">
        <f t="shared" si="69"/>
        <v>132.69999999999999</v>
      </c>
      <c r="E220" s="110">
        <f>ROUND(('фонд начисленной заработной пла'!E220/'среднесписочная численность'!E220/12)*1000,1)</f>
        <v>30083.3</v>
      </c>
      <c r="F220" s="85">
        <f t="shared" si="66"/>
        <v>107.1</v>
      </c>
      <c r="G220" s="110">
        <f>ROUND(('фонд начисленной заработной пла'!G220/'среднесписочная численность'!G220/12)*1000,1)</f>
        <v>32333.3</v>
      </c>
      <c r="H220" s="85">
        <f t="shared" si="67"/>
        <v>107.5</v>
      </c>
      <c r="I220" s="110">
        <f>ROUND(('фонд начисленной заработной пла'!I220/'среднесписочная численность'!I220/12)*1000,1)</f>
        <v>34916.699999999997</v>
      </c>
      <c r="J220" s="85">
        <f t="shared" si="68"/>
        <v>116.1</v>
      </c>
      <c r="K220" s="110">
        <f>ROUND(('фонд начисленной заработной пла'!K220/'среднесписочная численность'!I220/12)*1000,1)</f>
        <v>37833.300000000003</v>
      </c>
      <c r="L220" s="85">
        <f t="shared" si="66"/>
        <v>108.4</v>
      </c>
      <c r="M220" s="1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hidden="1" customHeight="1" x14ac:dyDescent="0.3">
      <c r="A221" s="93" t="s">
        <v>145</v>
      </c>
      <c r="B221" s="110">
        <f>ROUND(('фонд начисленной заработной пла'!B221/'среднесписочная численность'!B221/12)*1000,1)</f>
        <v>22583.3</v>
      </c>
      <c r="C221" s="110">
        <f>ROUND(('фонд начисленной заработной пла'!C221/'среднесписочная численность'!C221/12)*1000,1)</f>
        <v>30083.3</v>
      </c>
      <c r="D221" s="85">
        <f t="shared" si="69"/>
        <v>133.19999999999999</v>
      </c>
      <c r="E221" s="110">
        <f>ROUND(('фонд начисленной заработной пла'!E221/'среднесписочная численность'!E221/12)*1000,1)</f>
        <v>32333.3</v>
      </c>
      <c r="F221" s="85">
        <f t="shared" si="66"/>
        <v>107.5</v>
      </c>
      <c r="G221" s="110">
        <f>ROUND(('фонд начисленной заработной пла'!G221/'среднесписочная численность'!G221/12)*1000,1)</f>
        <v>34833.300000000003</v>
      </c>
      <c r="H221" s="85">
        <f t="shared" si="67"/>
        <v>107.7</v>
      </c>
      <c r="I221" s="110">
        <f>ROUND(('фонд начисленной заработной пла'!I221/'среднесписочная численность'!I221/12)*1000,1)</f>
        <v>37666.699999999997</v>
      </c>
      <c r="J221" s="85">
        <f t="shared" si="68"/>
        <v>116.5</v>
      </c>
      <c r="K221" s="110">
        <f>ROUND(('фонд начисленной заработной пла'!K221/'среднесписочная численность'!I221/12)*1000,1)</f>
        <v>40833.300000000003</v>
      </c>
      <c r="L221" s="85">
        <f t="shared" si="66"/>
        <v>108.4</v>
      </c>
      <c r="M221" s="1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6.5" hidden="1" customHeight="1" x14ac:dyDescent="0.3">
      <c r="A222" s="93" t="s">
        <v>9</v>
      </c>
      <c r="B222" s="110">
        <f>ROUND(('фонд начисленной заработной пла'!B222/'среднесписочная численность'!B222/12)*1000,1)</f>
        <v>21000</v>
      </c>
      <c r="C222" s="110">
        <f>ROUND(('фонд начисленной заработной пла'!C222/'среднесписочная численность'!C222/12)*1000,1)</f>
        <v>27916.7</v>
      </c>
      <c r="D222" s="85">
        <f t="shared" si="69"/>
        <v>132.9</v>
      </c>
      <c r="E222" s="110">
        <f>ROUND(('фонд начисленной заработной пла'!E222/'среднесписочная численность'!E222/12)*1000,1)</f>
        <v>29916.7</v>
      </c>
      <c r="F222" s="85">
        <f t="shared" si="66"/>
        <v>107.2</v>
      </c>
      <c r="G222" s="110">
        <f>ROUND(('фонд начисленной заработной пла'!G222/'среднесписочная численность'!G222/12)*1000,1)</f>
        <v>32166.7</v>
      </c>
      <c r="H222" s="85">
        <f t="shared" si="67"/>
        <v>107.5</v>
      </c>
      <c r="I222" s="110">
        <f>ROUND(('фонд начисленной заработной пла'!I222/'среднесписочная численность'!I222/12)*1000,1)</f>
        <v>34750</v>
      </c>
      <c r="J222" s="85">
        <f t="shared" si="68"/>
        <v>116.2</v>
      </c>
      <c r="K222" s="110">
        <f>ROUND(('фонд начисленной заработной пла'!K222/'среднесписочная численность'!I222/12)*1000,1)</f>
        <v>37666.699999999997</v>
      </c>
      <c r="L222" s="85">
        <f t="shared" si="66"/>
        <v>108.4</v>
      </c>
      <c r="M222" s="1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6.5" hidden="1" customHeight="1" x14ac:dyDescent="0.3">
      <c r="A223" s="93" t="s">
        <v>147</v>
      </c>
      <c r="B223" s="110">
        <f>ROUND(('фонд начисленной заработной пла'!B223/'среднесписочная численность'!B223/12)*1000,1)</f>
        <v>23583.3</v>
      </c>
      <c r="C223" s="110">
        <f>ROUND(('фонд начисленной заработной пла'!C223/'среднесписочная численность'!C223/12)*1000,1)</f>
        <v>31500</v>
      </c>
      <c r="D223" s="85">
        <f t="shared" si="69"/>
        <v>133.6</v>
      </c>
      <c r="E223" s="110">
        <f>ROUND(('фонд начисленной заработной пла'!E223/'среднесписочная численность'!E223/12)*1000,1)</f>
        <v>33750</v>
      </c>
      <c r="F223" s="85">
        <f t="shared" si="66"/>
        <v>107.1</v>
      </c>
      <c r="G223" s="110">
        <f>ROUND(('фонд начисленной заработной пла'!G223/'среднесписочная численность'!G223/12)*1000,1)</f>
        <v>36250</v>
      </c>
      <c r="H223" s="85">
        <f t="shared" si="67"/>
        <v>107.4</v>
      </c>
      <c r="I223" s="110">
        <f>ROUND(('фонд начисленной заработной пла'!I223/'среднесписочная численность'!I223/12)*1000,1)</f>
        <v>39166.699999999997</v>
      </c>
      <c r="J223" s="85">
        <f t="shared" si="68"/>
        <v>116</v>
      </c>
      <c r="K223" s="110">
        <f>ROUND(('фонд начисленной заработной пла'!K223/'среднесписочная численность'!I223/12)*1000,1)</f>
        <v>42500</v>
      </c>
      <c r="L223" s="85">
        <f t="shared" si="66"/>
        <v>108.5</v>
      </c>
      <c r="M223" s="1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6.5" hidden="1" customHeight="1" x14ac:dyDescent="0.3">
      <c r="A224" s="93" t="s">
        <v>9</v>
      </c>
      <c r="B224" s="110">
        <f>ROUND(('фонд начисленной заработной пла'!B224/'среднесписочная численность'!B224/12)*1000,1)</f>
        <v>21500</v>
      </c>
      <c r="C224" s="110">
        <f>ROUND(('фонд начисленной заработной пла'!C224/'среднесписочная численность'!C224/12)*1000,1)</f>
        <v>29000</v>
      </c>
      <c r="D224" s="85">
        <f t="shared" si="69"/>
        <v>134.9</v>
      </c>
      <c r="E224" s="110">
        <f>ROUND(('фонд начисленной заработной пла'!E224/'среднесписочная численность'!E224/12)*1000,1)</f>
        <v>31083.3</v>
      </c>
      <c r="F224" s="85">
        <f t="shared" si="66"/>
        <v>107.2</v>
      </c>
      <c r="G224" s="110">
        <f>ROUND(('фонд начисленной заработной пла'!G224/'среднесписочная численность'!G224/12)*1000,1)</f>
        <v>33416.699999999997</v>
      </c>
      <c r="H224" s="85">
        <f t="shared" si="67"/>
        <v>107.5</v>
      </c>
      <c r="I224" s="110">
        <f>ROUND(('фонд начисленной заработной пла'!I224/'среднесписочная численность'!I224/12)*1000,1)</f>
        <v>36000</v>
      </c>
      <c r="J224" s="85">
        <f t="shared" si="68"/>
        <v>115.8</v>
      </c>
      <c r="K224" s="110">
        <f>ROUND(('фонд начисленной заработной пла'!K224/'среднесписочная численность'!I224/12)*1000,1)</f>
        <v>38916.699999999997</v>
      </c>
      <c r="L224" s="85">
        <f t="shared" si="66"/>
        <v>108.1</v>
      </c>
      <c r="M224" s="1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6.5" hidden="1" customHeight="1" x14ac:dyDescent="0.3">
      <c r="A225" s="93" t="s">
        <v>148</v>
      </c>
      <c r="B225" s="110">
        <f>ROUND(('фонд начисленной заработной пла'!B227/'среднесписочная численность'!B227/12)*1000,1)</f>
        <v>26333.3</v>
      </c>
      <c r="C225" s="110">
        <f>ROUND(('фонд начисленной заработной пла'!C225/'среднесписочная численность'!C225/12)*1000,1)</f>
        <v>29333.3</v>
      </c>
      <c r="D225" s="85">
        <f t="shared" si="69"/>
        <v>111.4</v>
      </c>
      <c r="E225" s="110">
        <f>ROUND(('фонд начисленной заработной пла'!E227/'среднесписочная численность'!E227/12)*1000,1)</f>
        <v>37750</v>
      </c>
      <c r="F225" s="85">
        <f t="shared" si="66"/>
        <v>128.69999999999999</v>
      </c>
      <c r="G225" s="110">
        <f>ROUND(('фонд начисленной заработной пла'!G225/'среднесписочная численность'!G225/12)*1000,1)</f>
        <v>33750</v>
      </c>
      <c r="H225" s="85">
        <f t="shared" si="67"/>
        <v>89.4</v>
      </c>
      <c r="I225" s="110">
        <f>ROUND(('фонд начисленной заработной пла'!I225/'среднесписочная численность'!I225/12)*1000,1)</f>
        <v>36416.699999999997</v>
      </c>
      <c r="J225" s="85">
        <f t="shared" si="68"/>
        <v>96.5</v>
      </c>
      <c r="K225" s="110">
        <f>ROUND(('фонд начисленной заработной пла'!K227/'среднесписочная численность'!I227/12)*1000,1)</f>
        <v>47708.3</v>
      </c>
      <c r="L225" s="85">
        <f t="shared" si="66"/>
        <v>131</v>
      </c>
      <c r="M225" s="1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6.5" hidden="1" customHeight="1" x14ac:dyDescent="0.3">
      <c r="A226" s="93" t="s">
        <v>9</v>
      </c>
      <c r="B226" s="110">
        <f>ROUND(('фонд начисленной заработной пла'!B228/'среднесписочная численность'!B228/12)*1000,1)</f>
        <v>21833.3</v>
      </c>
      <c r="C226" s="110">
        <f>ROUND(('фонд начисленной заработной пла'!C226/'среднесписочная численность'!C226/12)*1000,1)</f>
        <v>29833.3</v>
      </c>
      <c r="D226" s="85">
        <f t="shared" si="69"/>
        <v>136.6</v>
      </c>
      <c r="E226" s="110">
        <f>ROUND(('фонд начисленной заработной пла'!E228/'среднесписочная численность'!E228/12)*1000,1)</f>
        <v>31333.3</v>
      </c>
      <c r="F226" s="85">
        <f t="shared" si="66"/>
        <v>105</v>
      </c>
      <c r="G226" s="110">
        <f>ROUND(('фонд начисленной заработной пла'!G226/'среднесписочная численность'!G226/12)*1000,1)</f>
        <v>34333.300000000003</v>
      </c>
      <c r="H226" s="85">
        <f t="shared" si="67"/>
        <v>109.6</v>
      </c>
      <c r="I226" s="110">
        <f>ROUND(('фонд начисленной заработной пла'!I226/'среднесписочная численность'!I226/12)*1000,1)</f>
        <v>37000</v>
      </c>
      <c r="J226" s="85">
        <f t="shared" si="68"/>
        <v>118.1</v>
      </c>
      <c r="K226" s="110">
        <f>ROUND(('фонд начисленной заработной пла'!K228/'среднесписочная численность'!I228/12)*1000,1)</f>
        <v>39583.300000000003</v>
      </c>
      <c r="L226" s="85">
        <f t="shared" si="66"/>
        <v>107</v>
      </c>
      <c r="M226" s="1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6.5" hidden="1" customHeight="1" x14ac:dyDescent="0.3">
      <c r="A227" s="93" t="s">
        <v>149</v>
      </c>
      <c r="B227" s="110">
        <f>ROUND(('фонд начисленной заработной пла'!B229/'среднесписочная численность'!B229/12)*1000,1)</f>
        <v>21375</v>
      </c>
      <c r="C227" s="110">
        <f>ROUND(('фонд начисленной заработной пла'!C227/'среднесписочная численность'!C227/12)*1000,1)</f>
        <v>35125</v>
      </c>
      <c r="D227" s="85">
        <f t="shared" si="69"/>
        <v>164.3</v>
      </c>
      <c r="E227" s="110">
        <f>ROUND(('фонд начисленной заработной пла'!E229/'среднесписочная численность'!E229/12)*1000,1)</f>
        <v>30666.7</v>
      </c>
      <c r="F227" s="85">
        <f t="shared" si="66"/>
        <v>87.3</v>
      </c>
      <c r="G227" s="110">
        <f>ROUND(('фонд начисленной заработной пла'!G227/'среднесписочная численность'!G227/12)*1000,1)</f>
        <v>40708.300000000003</v>
      </c>
      <c r="H227" s="85">
        <f t="shared" si="67"/>
        <v>132.69999999999999</v>
      </c>
      <c r="I227" s="110">
        <f>ROUND(('фонд начисленной заработной пла'!I227/'среднесписочная численность'!I227/12)*1000,1)</f>
        <v>44000</v>
      </c>
      <c r="J227" s="85">
        <f t="shared" si="68"/>
        <v>143.5</v>
      </c>
      <c r="K227" s="110">
        <f>ROUND(('фонд начисленной заработной пла'!K229/'среднесписочная численность'!I229/12)*1000,1)</f>
        <v>38750</v>
      </c>
      <c r="L227" s="85">
        <f t="shared" si="66"/>
        <v>88.1</v>
      </c>
      <c r="M227" s="1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6.5" hidden="1" customHeight="1" x14ac:dyDescent="0.3">
      <c r="A228" s="93" t="s">
        <v>9</v>
      </c>
      <c r="B228" s="110">
        <f>ROUND(('фонд начисленной заработной пла'!B230/'среднесписочная численность'!B230/12)*1000,1)</f>
        <v>21250</v>
      </c>
      <c r="C228" s="110">
        <f>ROUND(('фонд начисленной заработной пла'!C228/'среднесписочная численность'!C228/12)*1000,1)</f>
        <v>29166.7</v>
      </c>
      <c r="D228" s="85">
        <f t="shared" si="69"/>
        <v>137.30000000000001</v>
      </c>
      <c r="E228" s="110">
        <f>ROUND(('фонд начисленной заработной пла'!E230/'среднесписочная численность'!E230/12)*1000,1)</f>
        <v>30250</v>
      </c>
      <c r="F228" s="85">
        <f t="shared" si="66"/>
        <v>103.7</v>
      </c>
      <c r="G228" s="110">
        <f>ROUND(('фонд начисленной заработной пла'!G228/'среднесписочная численность'!G228/12)*1000,1)</f>
        <v>33833.300000000003</v>
      </c>
      <c r="H228" s="85">
        <f t="shared" si="67"/>
        <v>111.8</v>
      </c>
      <c r="I228" s="110">
        <f>ROUND(('фонд начисленной заработной пла'!I228/'среднесписочная численность'!I228/12)*1000,1)</f>
        <v>36500</v>
      </c>
      <c r="J228" s="85">
        <f t="shared" si="68"/>
        <v>120.7</v>
      </c>
      <c r="K228" s="110">
        <f>ROUND(('фонд начисленной заработной пла'!K230/'среднесписочная численность'!I230/12)*1000,1)</f>
        <v>38250</v>
      </c>
      <c r="L228" s="85">
        <f t="shared" si="66"/>
        <v>104.8</v>
      </c>
      <c r="M228" s="1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6.5" hidden="1" customHeight="1" x14ac:dyDescent="0.3">
      <c r="A229" s="93" t="s">
        <v>150</v>
      </c>
      <c r="B229" s="110">
        <f>ROUND(('фонд начисленной заработной пла'!B231/'среднесписочная численность'!B231/12)*1000,1)</f>
        <v>23833.3</v>
      </c>
      <c r="C229" s="110">
        <f>ROUND(('фонд начисленной заработной пла'!C229/'среднесписочная численность'!C229/12)*1000,1)</f>
        <v>28541.7</v>
      </c>
      <c r="D229" s="85">
        <f t="shared" si="69"/>
        <v>119.8</v>
      </c>
      <c r="E229" s="110">
        <f>ROUND(('фонд начисленной заработной пла'!E231/'среднесписочная численность'!E231/12)*1000,1)</f>
        <v>34208.300000000003</v>
      </c>
      <c r="F229" s="85">
        <f t="shared" si="66"/>
        <v>119.9</v>
      </c>
      <c r="G229" s="110">
        <f>ROUND(('фонд начисленной заработной пла'!G229/'среднесписочная численность'!G229/12)*1000,1)</f>
        <v>33041.699999999997</v>
      </c>
      <c r="H229" s="85">
        <f t="shared" si="67"/>
        <v>96.6</v>
      </c>
      <c r="I229" s="110">
        <f>ROUND(('фонд начисленной заработной пла'!I229/'среднесписочная численность'!I229/12)*1000,1)</f>
        <v>35750</v>
      </c>
      <c r="J229" s="85">
        <f t="shared" si="68"/>
        <v>104.5</v>
      </c>
      <c r="K229" s="110">
        <f>ROUND(('фонд начисленной заработной пла'!K231/'среднесписочная численность'!I231/12)*1000,1)</f>
        <v>43291.7</v>
      </c>
      <c r="L229" s="85">
        <f t="shared" si="66"/>
        <v>121.1</v>
      </c>
      <c r="M229" s="1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6.5" hidden="1" customHeight="1" x14ac:dyDescent="0.3">
      <c r="A230" s="93" t="s">
        <v>151</v>
      </c>
      <c r="B230" s="110">
        <f>ROUND(('фонд начисленной заработной пла'!B232/'среднесписочная численность'!B232/12)*1000,1)</f>
        <v>24777.8</v>
      </c>
      <c r="C230" s="110">
        <f>ROUND(('фонд начисленной заработной пла'!C230/'среднесписочная численность'!C230/12)*1000,1)</f>
        <v>28250</v>
      </c>
      <c r="D230" s="85">
        <f t="shared" si="69"/>
        <v>114</v>
      </c>
      <c r="E230" s="110">
        <f>ROUND(('фонд начисленной заработной пла'!E232/'среднесписочная численность'!E232/12)*1000,1)</f>
        <v>35555.599999999999</v>
      </c>
      <c r="F230" s="85">
        <f t="shared" si="66"/>
        <v>125.9</v>
      </c>
      <c r="G230" s="110">
        <f>ROUND(('фонд начисленной заработной пла'!G230/'среднесписочная численность'!G230/12)*1000,1)</f>
        <v>32583.3</v>
      </c>
      <c r="H230" s="85">
        <f t="shared" si="67"/>
        <v>91.6</v>
      </c>
      <c r="I230" s="110">
        <f>ROUND(('фонд начисленной заработной пла'!I230/'среднесписочная численность'!I230/12)*1000,1)</f>
        <v>35250</v>
      </c>
      <c r="J230" s="85">
        <f t="shared" si="68"/>
        <v>99.1</v>
      </c>
      <c r="K230" s="110">
        <f>ROUND(('фонд начисленной заработной пла'!K232/'среднесписочная численность'!I232/12)*1000,1)</f>
        <v>45027.8</v>
      </c>
      <c r="L230" s="85">
        <f t="shared" si="66"/>
        <v>127.7</v>
      </c>
      <c r="M230" s="1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hidden="1" customHeight="1" x14ac:dyDescent="0.3">
      <c r="A231" s="93" t="s">
        <v>9</v>
      </c>
      <c r="B231" s="110">
        <f>ROUND(('фонд начисленной заработной пла'!B233/'среднесписочная численность'!B233/12)*1000,1)</f>
        <v>21083.3</v>
      </c>
      <c r="C231" s="110">
        <f>ROUND(('фонд начисленной заработной пла'!C231/'среднесписочная численность'!C231/12)*1000,1)</f>
        <v>31875</v>
      </c>
      <c r="D231" s="85">
        <f t="shared" si="69"/>
        <v>151.19999999999999</v>
      </c>
      <c r="E231" s="110">
        <f>ROUND(('фонд начисленной заработной пла'!E233/'среднесписочная численность'!E233/12)*1000,1)</f>
        <v>30166.7</v>
      </c>
      <c r="F231" s="85">
        <f t="shared" si="66"/>
        <v>94.6</v>
      </c>
      <c r="G231" s="110">
        <f>ROUND(('фонд начисленной заработной пла'!G231/'среднесписочная численность'!G231/12)*1000,1)</f>
        <v>36916.699999999997</v>
      </c>
      <c r="H231" s="85">
        <f t="shared" si="67"/>
        <v>122.4</v>
      </c>
      <c r="I231" s="110">
        <f>ROUND(('фонд начисленной заработной пла'!I231/'среднесписочная численность'!I231/12)*1000,1)</f>
        <v>39916.699999999997</v>
      </c>
      <c r="J231" s="85">
        <f t="shared" si="68"/>
        <v>132.30000000000001</v>
      </c>
      <c r="K231" s="110">
        <f>ROUND(('фонд начисленной заработной пла'!K233/'среднесписочная численность'!I233/12)*1000,1)</f>
        <v>38083.300000000003</v>
      </c>
      <c r="L231" s="85">
        <f t="shared" si="66"/>
        <v>95.4</v>
      </c>
      <c r="M231" s="1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hidden="1" customHeight="1" x14ac:dyDescent="0.3">
      <c r="A232" s="93" t="s">
        <v>152</v>
      </c>
      <c r="B232" s="110">
        <f>ROUND(('фонд начисленной заработной пла'!B234/'среднесписочная численность'!B234/12)*1000,1)</f>
        <v>22083.3</v>
      </c>
      <c r="C232" s="110">
        <f>ROUND(('фонд начисленной заработной пла'!C232/'среднесписочная численность'!C232/12)*1000,1)</f>
        <v>33111.1</v>
      </c>
      <c r="D232" s="85">
        <f t="shared" si="69"/>
        <v>149.9</v>
      </c>
      <c r="E232" s="110">
        <f>ROUND(('фонд начисленной заработной пла'!E234/'среднесписочная численность'!E234/12)*1000,1)</f>
        <v>31500</v>
      </c>
      <c r="F232" s="85">
        <f t="shared" si="66"/>
        <v>95.1</v>
      </c>
      <c r="G232" s="110">
        <f>ROUND(('фонд начисленной заработной пла'!G232/'среднесписочная численность'!G232/12)*1000,1)</f>
        <v>38361.1</v>
      </c>
      <c r="H232" s="85">
        <f t="shared" si="67"/>
        <v>121.8</v>
      </c>
      <c r="I232" s="110">
        <f>ROUND(('фонд начисленной заработной пла'!I232/'среднесписочная численность'!I232/12)*1000,1)</f>
        <v>41500</v>
      </c>
      <c r="J232" s="85">
        <f t="shared" si="68"/>
        <v>131.69999999999999</v>
      </c>
      <c r="K232" s="110">
        <f>ROUND(('фонд начисленной заработной пла'!K234/'среднесписочная численность'!I234/12)*1000,1)</f>
        <v>39666.699999999997</v>
      </c>
      <c r="L232" s="85">
        <f t="shared" si="66"/>
        <v>95.6</v>
      </c>
      <c r="M232" s="1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hidden="1" customHeight="1" x14ac:dyDescent="0.3">
      <c r="A233" s="93" t="s">
        <v>9</v>
      </c>
      <c r="B233" s="110">
        <f>ROUND(('фонд начисленной заработной пла'!B235/'среднесписочная численность'!B235/12)*1000,1)</f>
        <v>21083.3</v>
      </c>
      <c r="C233" s="110">
        <f>ROUND(('фонд начисленной заработной пла'!C233/'среднесписочная численность'!C233/12)*1000,1)</f>
        <v>28083.3</v>
      </c>
      <c r="D233" s="85">
        <f t="shared" si="69"/>
        <v>133.19999999999999</v>
      </c>
      <c r="E233" s="110">
        <f>ROUND(('фонд начисленной заработной пла'!E235/'среднесписочная численность'!E235/12)*1000,1)</f>
        <v>30250</v>
      </c>
      <c r="F233" s="85">
        <f t="shared" si="66"/>
        <v>107.7</v>
      </c>
      <c r="G233" s="110">
        <f>ROUND(('фонд начисленной заработной пла'!G233/'среднесписочная численность'!G233/12)*1000,1)</f>
        <v>32500</v>
      </c>
      <c r="H233" s="85">
        <f t="shared" si="67"/>
        <v>107.4</v>
      </c>
      <c r="I233" s="110">
        <f>ROUND(('фонд начисленной заработной пла'!I233/'среднесписочная численность'!I233/12)*1000,1)</f>
        <v>35166.699999999997</v>
      </c>
      <c r="J233" s="85">
        <f t="shared" si="68"/>
        <v>116.3</v>
      </c>
      <c r="K233" s="110">
        <f>ROUND(('фонд начисленной заработной пла'!K235/'среднесписочная численность'!I235/12)*1000,1)</f>
        <v>38250</v>
      </c>
      <c r="L233" s="85">
        <f t="shared" si="66"/>
        <v>108.8</v>
      </c>
      <c r="M233" s="1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hidden="1" customHeight="1" x14ac:dyDescent="0.3">
      <c r="A234" s="93" t="s">
        <v>153</v>
      </c>
      <c r="B234" s="110">
        <f>ROUND(('фонд начисленной заработной пла'!B236/'среднесписочная численность'!B236/12)*1000,1)</f>
        <v>22166.7</v>
      </c>
      <c r="C234" s="110">
        <f>ROUND(('фонд начисленной заработной пла'!C234/'среднесписочная численность'!C234/12)*1000,1)</f>
        <v>29416.7</v>
      </c>
      <c r="D234" s="85">
        <f t="shared" si="69"/>
        <v>132.69999999999999</v>
      </c>
      <c r="E234" s="110">
        <f>ROUND(('фонд начисленной заработной пла'!E236/'среднесписочная численность'!E236/12)*1000,1)</f>
        <v>31750</v>
      </c>
      <c r="F234" s="85">
        <f t="shared" si="66"/>
        <v>107.9</v>
      </c>
      <c r="G234" s="110">
        <f>ROUND(('фонд начисленной заработной пла'!G234/'среднесписочная численность'!G234/12)*1000,1)</f>
        <v>33833.300000000003</v>
      </c>
      <c r="H234" s="85">
        <f t="shared" si="67"/>
        <v>106.6</v>
      </c>
      <c r="I234" s="110">
        <f>ROUND(('фонд начисленной заработной пла'!I234/'среднесписочная численность'!I234/12)*1000,1)</f>
        <v>36583.300000000003</v>
      </c>
      <c r="J234" s="85">
        <f t="shared" si="68"/>
        <v>115.2</v>
      </c>
      <c r="K234" s="110">
        <f>ROUND(('фонд начисленной заработной пла'!K236/'среднесписочная численность'!I236/12)*1000,1)</f>
        <v>40083.300000000003</v>
      </c>
      <c r="L234" s="85">
        <f t="shared" si="66"/>
        <v>109.6</v>
      </c>
      <c r="M234" s="1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hidden="1" customHeight="1" x14ac:dyDescent="0.3">
      <c r="A235" s="93" t="s">
        <v>9</v>
      </c>
      <c r="B235" s="110">
        <f>ROUND(('фонд начисленной заработной пла'!B237/'среднесписочная численность'!B237/12)*1000,1)</f>
        <v>21750</v>
      </c>
      <c r="C235" s="110">
        <f>ROUND(('фонд начисленной заработной пла'!C235/'среднесписочная численность'!C235/12)*1000,1)</f>
        <v>28166.7</v>
      </c>
      <c r="D235" s="85">
        <f t="shared" si="69"/>
        <v>129.5</v>
      </c>
      <c r="E235" s="110">
        <f>ROUND(('фонд начисленной заработной пла'!E237/'среднесписочная численность'!E237/12)*1000,1)</f>
        <v>31333.3</v>
      </c>
      <c r="F235" s="85">
        <f t="shared" si="66"/>
        <v>111.2</v>
      </c>
      <c r="G235" s="110">
        <f>ROUND(('фонд начисленной заработной пла'!G235/'среднесписочная численность'!G235/12)*1000,1)</f>
        <v>32583.3</v>
      </c>
      <c r="H235" s="85">
        <f t="shared" si="67"/>
        <v>104</v>
      </c>
      <c r="I235" s="110">
        <f>ROUND(('фонд начисленной заработной пла'!I235/'среднесписочная численность'!I235/12)*1000,1)</f>
        <v>35250</v>
      </c>
      <c r="J235" s="85">
        <f t="shared" si="68"/>
        <v>112.5</v>
      </c>
      <c r="K235" s="110">
        <f>ROUND(('фонд начисленной заработной пла'!K237/'среднесписочная численность'!I237/12)*1000,1)</f>
        <v>39500</v>
      </c>
      <c r="L235" s="85">
        <f t="shared" si="66"/>
        <v>112.1</v>
      </c>
      <c r="M235" s="1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hidden="1" customHeight="1" x14ac:dyDescent="0.3">
      <c r="A236" s="93" t="s">
        <v>154</v>
      </c>
      <c r="B236" s="110">
        <f>ROUND(('фонд начисленной заработной пла'!B238/'среднесписочная численность'!B238/12)*1000,1)</f>
        <v>22416.7</v>
      </c>
      <c r="C236" s="110">
        <f>ROUND(('фонд начисленной заработной пла'!C236/'среднесписочная численность'!C236/12)*1000,1)</f>
        <v>29583.3</v>
      </c>
      <c r="D236" s="85">
        <f t="shared" si="69"/>
        <v>132</v>
      </c>
      <c r="E236" s="110">
        <f>ROUND(('фонд начисленной заработной пла'!E238/'среднесписочная численность'!E238/12)*1000,1)</f>
        <v>32000</v>
      </c>
      <c r="F236" s="85">
        <f t="shared" si="66"/>
        <v>108.2</v>
      </c>
      <c r="G236" s="110">
        <f>ROUND(('фонд начисленной заработной пла'!G236/'среднесписочная численность'!G236/12)*1000,1)</f>
        <v>34250</v>
      </c>
      <c r="H236" s="85">
        <f t="shared" si="67"/>
        <v>107</v>
      </c>
      <c r="I236" s="110">
        <f>ROUND(('фонд начисленной заработной пла'!I236/'среднесписочная численность'!I236/12)*1000,1)</f>
        <v>37000</v>
      </c>
      <c r="J236" s="85">
        <f t="shared" si="68"/>
        <v>115.6</v>
      </c>
      <c r="K236" s="110">
        <f>ROUND(('фонд начисленной заработной пла'!K238/'среднесписочная численность'!I238/12)*1000,1)</f>
        <v>40416.699999999997</v>
      </c>
      <c r="L236" s="85">
        <f t="shared" si="66"/>
        <v>109.2</v>
      </c>
      <c r="M236" s="1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hidden="1" customHeight="1" x14ac:dyDescent="0.3">
      <c r="A237" s="93" t="s">
        <v>9</v>
      </c>
      <c r="B237" s="110">
        <f>ROUND(('фонд начисленной заработной пла'!B239/'среднесписочная численность'!B239/12)*1000,1)</f>
        <v>21333.3</v>
      </c>
      <c r="C237" s="110">
        <f>ROUND(('фонд начисленной заработной пла'!C239/'среднесписочная численность'!C239/12)*1000,1)</f>
        <v>28333.3</v>
      </c>
      <c r="D237" s="85">
        <f t="shared" si="69"/>
        <v>132.80000000000001</v>
      </c>
      <c r="E237" s="110">
        <f>ROUND(('фонд начисленной заработной пла'!E239/'среднесписочная численность'!E239/12)*1000,1)</f>
        <v>30416.7</v>
      </c>
      <c r="F237" s="85">
        <f t="shared" si="66"/>
        <v>107.4</v>
      </c>
      <c r="G237" s="110">
        <f>ROUND(('фонд начисленной заработной пла'!G237/'среднесписочная численность'!G237/12)*1000,1)</f>
        <v>33750</v>
      </c>
      <c r="H237" s="85">
        <f t="shared" si="67"/>
        <v>111</v>
      </c>
      <c r="I237" s="110">
        <f>ROUND(('фонд начисленной заработной пла'!I237/'среднесписочная численность'!I237/12)*1000,1)</f>
        <v>36416.699999999997</v>
      </c>
      <c r="J237" s="85">
        <f t="shared" si="68"/>
        <v>119.7</v>
      </c>
      <c r="K237" s="110">
        <f>ROUND(('фонд начисленной заработной пла'!K239/'среднесписочная численность'!I239/12)*1000,1)</f>
        <v>38416.699999999997</v>
      </c>
      <c r="L237" s="85">
        <f t="shared" si="66"/>
        <v>105.5</v>
      </c>
      <c r="M237" s="1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idden="1" x14ac:dyDescent="0.3">
      <c r="A238" s="109" t="s">
        <v>6</v>
      </c>
      <c r="B238" s="98">
        <f>ROUND(('фонд начисленной заработной пла'!B240/'среднесписочная численность'!B240/12)*1000,1)</f>
        <v>37107.300000000003</v>
      </c>
      <c r="C238" s="98">
        <f>ROUND(('фонд начисленной заработной пла'!C240/'среднесписочная численность'!C240/12)*1000,1)</f>
        <v>41585.300000000003</v>
      </c>
      <c r="D238" s="91">
        <f t="shared" si="69"/>
        <v>112.1</v>
      </c>
      <c r="E238" s="98">
        <f>ROUND(('фонд начисленной заработной пла'!E240/'среднесписочная численность'!E240/12)*1000,1)</f>
        <v>46975.8</v>
      </c>
      <c r="F238" s="91">
        <f t="shared" si="45"/>
        <v>113</v>
      </c>
      <c r="G238" s="98">
        <f>ROUND(('фонд начисленной заработной пла'!G240/'среднесписочная численность'!G240/12)*1000,1)</f>
        <v>30827.8</v>
      </c>
      <c r="H238" s="91">
        <f t="shared" si="45"/>
        <v>65.599999999999994</v>
      </c>
      <c r="I238" s="98">
        <f>ROUND(('фонд начисленной заработной пла'!I240/'среднесписочная численность'!I240/12)*1000,1)</f>
        <v>33322.699999999997</v>
      </c>
      <c r="J238" s="91">
        <f t="shared" si="45"/>
        <v>108.1</v>
      </c>
      <c r="K238" s="98">
        <f>ROUND(('фонд начисленной заработной пла'!K240/'среднесписочная численность'!K240/12)*1000,1)</f>
        <v>36142.699999999997</v>
      </c>
      <c r="L238" s="91">
        <f t="shared" si="45"/>
        <v>108.5</v>
      </c>
      <c r="M238" s="2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idden="1" x14ac:dyDescent="0.3">
      <c r="A239" s="93"/>
      <c r="B239" s="101"/>
      <c r="C239" s="101"/>
      <c r="D239" s="89"/>
      <c r="E239" s="101"/>
      <c r="F239" s="89"/>
      <c r="G239" s="101"/>
      <c r="H239" s="89"/>
      <c r="I239" s="101"/>
      <c r="J239" s="89"/>
      <c r="K239" s="101"/>
      <c r="L239" s="89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hidden="1" customHeight="1" x14ac:dyDescent="0.3">
      <c r="A240" s="118" t="s">
        <v>173</v>
      </c>
      <c r="B240" s="119"/>
      <c r="C240" s="119"/>
      <c r="D240" s="114"/>
      <c r="E240" s="119"/>
      <c r="F240" s="114"/>
      <c r="G240" s="119"/>
      <c r="H240" s="114"/>
      <c r="I240" s="119"/>
      <c r="J240" s="114"/>
      <c r="K240" s="119"/>
      <c r="L240" s="114"/>
      <c r="M240" s="2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hidden="1" customHeight="1" x14ac:dyDescent="0.3">
      <c r="A241" s="120" t="s">
        <v>52</v>
      </c>
      <c r="B241" s="119"/>
      <c r="C241" s="119"/>
      <c r="D241" s="114"/>
      <c r="E241" s="119"/>
      <c r="F241" s="114"/>
      <c r="G241" s="119"/>
      <c r="H241" s="114"/>
      <c r="I241" s="119"/>
      <c r="J241" s="114"/>
      <c r="K241" s="119"/>
      <c r="L241" s="114"/>
      <c r="M241" s="2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 x14ac:dyDescent="0.3">
      <c r="A242" s="121" t="str">
        <f>'фонд начисленной заработной пла'!A244</f>
        <v>п.Глушково</v>
      </c>
      <c r="B242" s="119">
        <f>'фонд начисленной заработной пла'!B244/'среднесписочная численность'!B244/12*1000</f>
        <v>38940.554414784398</v>
      </c>
      <c r="C242" s="119">
        <f>'фонд начисленной заработной пла'!C244/'среднесписочная численность'!C244/12*1000</f>
        <v>43370.365618986536</v>
      </c>
      <c r="D242" s="114">
        <f t="shared" ref="D242:D265" si="70">ROUND(C242/B242*100,1)</f>
        <v>111.4</v>
      </c>
      <c r="E242" s="119">
        <f>'фонд начисленной заработной пла'!E244/'среднесписочная численность'!E244/12*1000</f>
        <v>46507.305777914611</v>
      </c>
      <c r="F242" s="114">
        <f t="shared" si="45"/>
        <v>107.2</v>
      </c>
      <c r="G242" s="119">
        <f>'фонд начисленной заработной пла'!G244/'среднесписочная численность'!G244/12*1000</f>
        <v>48800.513149454782</v>
      </c>
      <c r="H242" s="114">
        <f>ROUND(G242/E242*100,1)</f>
        <v>104.9</v>
      </c>
      <c r="I242" s="119">
        <f>'фонд начисленной заработной пла'!I244/'среднесписочная численность'!G244/12*1000</f>
        <v>52409.076330981399</v>
      </c>
      <c r="J242" s="114">
        <f>ROUND(I242/G242*100,1)</f>
        <v>107.4</v>
      </c>
      <c r="K242" s="119">
        <f>'фонд начисленной заработной пла'!K244/'среднесписочная численность'!I244/12*1000</f>
        <v>56396.194141543725</v>
      </c>
      <c r="L242" s="114">
        <f>ROUND(K242/I242*100,1)</f>
        <v>107.6</v>
      </c>
      <c r="M242" s="2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 x14ac:dyDescent="0.3">
      <c r="A243" s="121" t="str">
        <f>'фонд начисленной заработной пла'!A245</f>
        <v>П.Теткино</v>
      </c>
      <c r="B243" s="119">
        <f>'фонд начисленной заработной пла'!B245/'среднесписочная численность'!B245/12*1000</f>
        <v>32814.648767308339</v>
      </c>
      <c r="C243" s="119">
        <f>'фонд начисленной заработной пла'!C245/'среднесписочная численность'!C245/12*1000</f>
        <v>33946.516318298491</v>
      </c>
      <c r="D243" s="114">
        <f t="shared" si="70"/>
        <v>103.4</v>
      </c>
      <c r="E243" s="119">
        <f>'фонд начисленной заработной пла'!E245/'среднесписочная численность'!E245/12*1000</f>
        <v>38821.271436428178</v>
      </c>
      <c r="F243" s="114">
        <f t="shared" si="45"/>
        <v>114.4</v>
      </c>
      <c r="G243" s="119">
        <f>'фонд начисленной заработной пла'!G245/'среднесписочная численность'!G245/12*1000</f>
        <v>41810.161564625851</v>
      </c>
      <c r="H243" s="114">
        <f t="shared" si="46"/>
        <v>107.7</v>
      </c>
      <c r="I243" s="119">
        <f>'фонд начисленной заработной пла'!I245/'среднесписочная численность'!G245/12*1000</f>
        <v>44599.277210884342</v>
      </c>
      <c r="J243" s="114">
        <f t="shared" ref="J243:J254" si="71">ROUND(I243/G243*100,1)</f>
        <v>106.7</v>
      </c>
      <c r="K243" s="119">
        <f>'фонд начисленной заработной пла'!K245/'среднесписочная численность'!I245/12*1000</f>
        <v>47847.257653061213</v>
      </c>
      <c r="L243" s="114">
        <f t="shared" ref="L243:L254" si="72">ROUND(K243/I243*100,1)</f>
        <v>107.3</v>
      </c>
      <c r="M243" s="2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3">
      <c r="A244" s="121" t="str">
        <f>'фонд начисленной заработной пла'!A246</f>
        <v>Алексеевский с/с</v>
      </c>
      <c r="B244" s="119">
        <f>ROUND(('фонд начисленной заработной пла'!B246/'среднесписочная численность'!B246/12)*1000,1)</f>
        <v>20703.400000000001</v>
      </c>
      <c r="C244" s="119">
        <f>ROUND(('фонд начисленной заработной пла'!C246/'среднесписочная численность'!C246/12)*1000,1)</f>
        <v>24107.8</v>
      </c>
      <c r="D244" s="114">
        <f t="shared" si="70"/>
        <v>116.4</v>
      </c>
      <c r="E244" s="119">
        <f>ROUND(('фонд начисленной заработной пла'!E246/'среднесписочная численность'!E246/12)*1000,1)</f>
        <v>28119</v>
      </c>
      <c r="F244" s="114">
        <f t="shared" si="45"/>
        <v>116.6</v>
      </c>
      <c r="G244" s="119">
        <f>ROUND(('фонд начисленной заработной пла'!G246/'среднесписочная численность'!G246/12)*1000,1)</f>
        <v>29411.8</v>
      </c>
      <c r="H244" s="114">
        <f t="shared" si="46"/>
        <v>104.6</v>
      </c>
      <c r="I244" s="119">
        <f>'фонд начисленной заработной пла'!I246/'среднесписочная численность'!G246/12*1000</f>
        <v>30833.333333333332</v>
      </c>
      <c r="J244" s="114">
        <f t="shared" si="71"/>
        <v>104.8</v>
      </c>
      <c r="K244" s="119">
        <f>ROUND(('фонд начисленной заработной пла'!K246/'среднесписочная численность'!I246/12)*1000,1)</f>
        <v>32451</v>
      </c>
      <c r="L244" s="114">
        <f t="shared" si="72"/>
        <v>105.2</v>
      </c>
      <c r="M244" s="2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3">
      <c r="A245" s="121" t="str">
        <f>'фонд начисленной заработной пла'!A247</f>
        <v>Веселовский с/с</v>
      </c>
      <c r="B245" s="119">
        <f>ROUND(('фонд начисленной заработной пла'!B247/'среднесписочная численность'!B247/12)*1000,1)</f>
        <v>28070.2</v>
      </c>
      <c r="C245" s="119">
        <f>ROUND(('фонд начисленной заработной пла'!C247/'среднесписочная численность'!C247/12)*1000,1)</f>
        <v>34057.199999999997</v>
      </c>
      <c r="D245" s="114">
        <f t="shared" si="70"/>
        <v>121.3</v>
      </c>
      <c r="E245" s="119">
        <f>ROUND(('фонд начисленной заработной пла'!E247/'среднесписочная численность'!E247/12)*1000,1)</f>
        <v>37695.300000000003</v>
      </c>
      <c r="F245" s="114">
        <f t="shared" si="45"/>
        <v>110.7</v>
      </c>
      <c r="G245" s="119">
        <f>ROUND(('фонд начисленной заработной пла'!G247/'среднесписочная численность'!G247/12)*1000,1)</f>
        <v>39850.400000000001</v>
      </c>
      <c r="H245" s="114">
        <f t="shared" si="46"/>
        <v>105.7</v>
      </c>
      <c r="I245" s="119">
        <f>'фонд начисленной заработной пла'!I247/'среднесписочная численность'!G247/12*1000</f>
        <v>42297.131147540989</v>
      </c>
      <c r="J245" s="114">
        <f t="shared" si="71"/>
        <v>106.1</v>
      </c>
      <c r="K245" s="119">
        <f>ROUND(('фонд начисленной заработной пла'!K247/'среднесписочная численность'!I247/12)*1000,1)</f>
        <v>44950.8</v>
      </c>
      <c r="L245" s="114">
        <f t="shared" si="72"/>
        <v>106.3</v>
      </c>
      <c r="M245" s="2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3">
      <c r="A246" s="121" t="str">
        <f>'фонд начисленной заработной пла'!A248</f>
        <v>Званновский с/с</v>
      </c>
      <c r="B246" s="119">
        <f>'фонд начисленной заработной пла'!B248/'среднесписочная численность'!B248/12*1000</f>
        <v>28995.48984468339</v>
      </c>
      <c r="C246" s="119">
        <f>'фонд начисленной заработной пла'!C248/'среднесписочная численность'!C248/12*1000</f>
        <v>36232.830188679247</v>
      </c>
      <c r="D246" s="114">
        <f t="shared" si="70"/>
        <v>125</v>
      </c>
      <c r="E246" s="119">
        <f>'фонд начисленной заработной пла'!E248/'среднесписочная численность'!E248/12*1000</f>
        <v>39372.239866908647</v>
      </c>
      <c r="F246" s="114">
        <f t="shared" si="45"/>
        <v>108.7</v>
      </c>
      <c r="G246" s="119">
        <f>'фонд начисленной заработной пла'!G248/'среднесписочная численность'!G248/12*1000</f>
        <v>41647.132955261499</v>
      </c>
      <c r="H246" s="114">
        <f t="shared" si="46"/>
        <v>105.8</v>
      </c>
      <c r="I246" s="119">
        <f>'фонд начисленной заработной пла'!I248/'среднесписочная численность'!G248/12*1000</f>
        <v>44323.881537492125</v>
      </c>
      <c r="J246" s="114">
        <f t="shared" si="71"/>
        <v>106.4</v>
      </c>
      <c r="K246" s="119">
        <f>'фонд начисленной заработной пла'!K248/'среднесписочная численность'!I248/12*1000</f>
        <v>47335.853812224319</v>
      </c>
      <c r="L246" s="114">
        <f t="shared" si="72"/>
        <v>106.8</v>
      </c>
      <c r="M246" s="2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7.25" customHeight="1" x14ac:dyDescent="0.3">
      <c r="A247" s="121" t="str">
        <f>'фонд начисленной заработной пла'!A249</f>
        <v>Карыжский с/с</v>
      </c>
      <c r="B247" s="119">
        <f>'фонд начисленной заработной пла'!B249/'среднесписочная численность'!B249/12*1000</f>
        <v>34715.232240437152</v>
      </c>
      <c r="C247" s="119">
        <f>'фонд начисленной заработной пла'!C249/'среднесписочная численность'!C249/12*1000</f>
        <v>43047.493224932245</v>
      </c>
      <c r="D247" s="114">
        <f t="shared" si="70"/>
        <v>124</v>
      </c>
      <c r="E247" s="119">
        <f>'фонд начисленной заработной пла'!E249/'среднесписочная численность'!E249/12*1000</f>
        <v>46181.544715447162</v>
      </c>
      <c r="F247" s="114">
        <f t="shared" si="45"/>
        <v>107.3</v>
      </c>
      <c r="G247" s="119">
        <f>'фонд начисленной заработной пла'!G249/'среднесписочная численность'!G249/12*1000</f>
        <v>48571.138211382116</v>
      </c>
      <c r="H247" s="114">
        <f t="shared" si="46"/>
        <v>105.2</v>
      </c>
      <c r="I247" s="119">
        <f>'фонд начисленной заработной пла'!I249/'среднесписочная численность'!G249/12*1000</f>
        <v>51806.233062330619</v>
      </c>
      <c r="J247" s="114">
        <f t="shared" si="71"/>
        <v>106.7</v>
      </c>
      <c r="K247" s="119">
        <f>'фонд начисленной заработной пла'!K249/'среднесписочная численность'!I249/12*1000</f>
        <v>55521.680216802168</v>
      </c>
      <c r="L247" s="114">
        <f t="shared" si="72"/>
        <v>107.2</v>
      </c>
      <c r="M247" s="2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 x14ac:dyDescent="0.3">
      <c r="A248" s="121" t="str">
        <f>'фонд начисленной заработной пла'!A250</f>
        <v>Кобыльской с/с</v>
      </c>
      <c r="B248" s="119">
        <f>'фонд начисленной заработной пла'!B250/'среднесписочная численность'!B250/12*1000</f>
        <v>32197.880870561286</v>
      </c>
      <c r="C248" s="119">
        <f>'фонд начисленной заработной пла'!C250/'среднесписочная численность'!C250/12*1000</f>
        <v>35961.489898989901</v>
      </c>
      <c r="D248" s="114">
        <f t="shared" si="70"/>
        <v>111.7</v>
      </c>
      <c r="E248" s="119">
        <f>'фонд начисленной заработной пла'!E250/'среднесписочная численность'!E250/12*1000</f>
        <v>39205.506845100754</v>
      </c>
      <c r="F248" s="114">
        <f t="shared" si="45"/>
        <v>109</v>
      </c>
      <c r="G248" s="119">
        <f>'фонд начисленной заработной пла'!G250/'среднесписочная численность'!G250/12*1000</f>
        <v>41868.910256410258</v>
      </c>
      <c r="H248" s="114">
        <f t="shared" si="46"/>
        <v>106.8</v>
      </c>
      <c r="I248" s="119">
        <f>'фонд начисленной заработной пла'!I250/'среднесписочная численность'!G250/12*1000</f>
        <v>44241.666666666664</v>
      </c>
      <c r="J248" s="114">
        <f t="shared" si="71"/>
        <v>105.7</v>
      </c>
      <c r="K248" s="119">
        <f>'фонд начисленной заработной пла'!K250/'среднесписочная численность'!I250/12*1000</f>
        <v>47135.897435897437</v>
      </c>
      <c r="L248" s="114">
        <f t="shared" si="72"/>
        <v>106.5</v>
      </c>
      <c r="M248" s="2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7.25" customHeight="1" x14ac:dyDescent="0.3">
      <c r="A249" s="121" t="str">
        <f>'фонд начисленной заработной пла'!A251</f>
        <v>Коровяковский с/с</v>
      </c>
      <c r="B249" s="119">
        <f>'фонд начисленной заработной пла'!B251/'среднесписочная численность'!B251/12*1000</f>
        <v>16274.410774410775</v>
      </c>
      <c r="C249" s="119">
        <f>'фонд начисленной заработной пла'!C251/'среднесписочная численность'!C251/12*1000</f>
        <v>18367.003367003366</v>
      </c>
      <c r="D249" s="114">
        <f t="shared" si="70"/>
        <v>112.9</v>
      </c>
      <c r="E249" s="119">
        <f>'фонд начисленной заработной пла'!E251/'среднесписочная численность'!E251/12*1000</f>
        <v>21111.798679867989</v>
      </c>
      <c r="F249" s="114">
        <f t="shared" si="45"/>
        <v>114.9</v>
      </c>
      <c r="G249" s="119">
        <f>'фонд начисленной заработной пла'!G251/'среднесписочная численность'!G251/12*1000</f>
        <v>22236.25429553265</v>
      </c>
      <c r="H249" s="114">
        <f t="shared" si="46"/>
        <v>105.3</v>
      </c>
      <c r="I249" s="119">
        <f>'фонд начисленной заработной пла'!I251/'среднесписочная численность'!G251/12*1000</f>
        <v>23573.883161512029</v>
      </c>
      <c r="J249" s="114">
        <f t="shared" si="71"/>
        <v>106</v>
      </c>
      <c r="K249" s="119">
        <f>'фонд начисленной заработной пла'!K251/'среднесписочная численность'!I251/12*1000</f>
        <v>25112.542955326462</v>
      </c>
      <c r="L249" s="114">
        <f t="shared" si="72"/>
        <v>106.5</v>
      </c>
      <c r="M249" s="2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7.25" customHeight="1" x14ac:dyDescent="0.3">
      <c r="A250" s="121" t="str">
        <f>'фонд начисленной заработной пла'!A252</f>
        <v>Кульбакинский с/с</v>
      </c>
      <c r="B250" s="119">
        <f>'фонд начисленной заработной пла'!B252/'среднесписочная численность'!B252/12*1000</f>
        <v>33693.055555555555</v>
      </c>
      <c r="C250" s="119">
        <f>'фонд начисленной заработной пла'!C252/'среднесписочная численность'!C252/12*1000</f>
        <v>37219.605475040262</v>
      </c>
      <c r="D250" s="114">
        <f t="shared" si="70"/>
        <v>110.5</v>
      </c>
      <c r="E250" s="119">
        <f>'фонд начисленной заработной пла'!E252/'среднесписочная численность'!E252/12*1000</f>
        <v>40217.328431372553</v>
      </c>
      <c r="F250" s="114">
        <f t="shared" si="45"/>
        <v>108.1</v>
      </c>
      <c r="G250" s="119">
        <f>'фонд начисленной заработной пла'!G252/'среднесписочная численность'!G252/12*1000</f>
        <v>41588.439542483662</v>
      </c>
      <c r="H250" s="114">
        <f t="shared" si="46"/>
        <v>103.4</v>
      </c>
      <c r="I250" s="119">
        <f>'фонд начисленной заработной пла'!I252/'среднесписочная численность'!G252/12*1000</f>
        <v>42889.910130718963</v>
      </c>
      <c r="J250" s="114">
        <f t="shared" si="71"/>
        <v>103.1</v>
      </c>
      <c r="K250" s="119">
        <f>'фонд начисленной заработной пла'!K252/'среднесписочная численность'!I252/12*1000</f>
        <v>44517.565359477128</v>
      </c>
      <c r="L250" s="114">
        <f t="shared" si="72"/>
        <v>103.8</v>
      </c>
      <c r="M250" s="2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3">
      <c r="A251" s="121" t="str">
        <f>'фонд начисленной заработной пла'!A253</f>
        <v>Марковский с/с</v>
      </c>
      <c r="B251" s="119">
        <f>'фонд начисленной заработной пла'!B253/'среднесписочная численность'!B253/12*1000</f>
        <v>18130.32581453634</v>
      </c>
      <c r="C251" s="119">
        <f>'фонд начисленной заработной пла'!C253/'среднесписочная численность'!C253/12*1000</f>
        <v>20980.576441102759</v>
      </c>
      <c r="D251" s="114">
        <f t="shared" si="70"/>
        <v>115.7</v>
      </c>
      <c r="E251" s="119">
        <f>'фонд начисленной заработной пла'!E253/'среднесписочная численность'!E253/12*1000</f>
        <v>24164.772727272732</v>
      </c>
      <c r="F251" s="114">
        <f t="shared" si="45"/>
        <v>115.2</v>
      </c>
      <c r="G251" s="119">
        <f>'фонд начисленной заработной пла'!G253/'среднесписочная численность'!G253/12*1000</f>
        <v>25428.661616161618</v>
      </c>
      <c r="H251" s="114">
        <f t="shared" si="46"/>
        <v>105.2</v>
      </c>
      <c r="I251" s="119">
        <f>'фонд начисленной заработной пла'!I253/'среднесписочная численность'!G253/12*1000</f>
        <v>26900.883838383845</v>
      </c>
      <c r="J251" s="114">
        <f t="shared" si="71"/>
        <v>105.8</v>
      </c>
      <c r="K251" s="119">
        <f>'фонд начисленной заработной пла'!K253/'среднесписочная численность'!I253/12*1000</f>
        <v>28583.964646464647</v>
      </c>
      <c r="L251" s="114">
        <f t="shared" si="72"/>
        <v>106.3</v>
      </c>
      <c r="M251" s="2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7.25" customHeight="1" x14ac:dyDescent="0.3">
      <c r="A252" s="121" t="str">
        <f>'фонд начисленной заработной пла'!A254</f>
        <v>Нижнемордокский с/с</v>
      </c>
      <c r="B252" s="119">
        <f>'фонд начисленной заработной пла'!B254/'среднесписочная численность'!B254/12*1000</f>
        <v>38998.470948012233</v>
      </c>
      <c r="C252" s="119">
        <f>'фонд начисленной заработной пла'!C254/'среднесписочная численность'!C254/12*1000</f>
        <v>43146.63461538461</v>
      </c>
      <c r="D252" s="114">
        <f t="shared" si="70"/>
        <v>110.6</v>
      </c>
      <c r="E252" s="119">
        <f>'фонд начисленной заработной пла'!E254/'среднесписочная численность'!E254/12*1000</f>
        <v>47603.51787773933</v>
      </c>
      <c r="F252" s="114">
        <f t="shared" si="45"/>
        <v>110.3</v>
      </c>
      <c r="G252" s="119">
        <f>'фонд начисленной заработной пла'!G254/'среднесписочная численность'!G254/12*1000</f>
        <v>50627.403846153844</v>
      </c>
      <c r="H252" s="114">
        <f t="shared" si="46"/>
        <v>106.4</v>
      </c>
      <c r="I252" s="119">
        <f>'фонд начисленной заработной пла'!I254/'среднесписочная численность'!G254/12*1000</f>
        <v>54059.294871794868</v>
      </c>
      <c r="J252" s="114">
        <f t="shared" si="71"/>
        <v>106.8</v>
      </c>
      <c r="K252" s="119">
        <f>'фонд начисленной заработной пла'!K254/'среднесписочная численность'!I254/12*1000</f>
        <v>58025.641025641024</v>
      </c>
      <c r="L252" s="114">
        <f t="shared" si="72"/>
        <v>107.3</v>
      </c>
      <c r="M252" s="2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7.25" customHeight="1" x14ac:dyDescent="0.3">
      <c r="A253" s="121" t="str">
        <f>'фонд начисленной заработной пла'!A255</f>
        <v>Поповолежачанский</v>
      </c>
      <c r="B253" s="119">
        <f>'фонд начисленной заработной пла'!B255/'среднесписочная численность'!B255/12*1000</f>
        <v>32578.151260504201</v>
      </c>
      <c r="C253" s="119">
        <f>'фонд начисленной заработной пла'!C255/'среднесписочная численность'!C255/12*1000</f>
        <v>40492.690058479529</v>
      </c>
      <c r="D253" s="114">
        <f t="shared" si="70"/>
        <v>124.3</v>
      </c>
      <c r="E253" s="119">
        <f>'фонд начисленной заработной пла'!E255/'среднесписочная численность'!E255/12*1000</f>
        <v>44099.385964912282</v>
      </c>
      <c r="F253" s="114">
        <f t="shared" si="45"/>
        <v>108.9</v>
      </c>
      <c r="G253" s="119">
        <f>'фонд начисленной заработной пла'!G255/'среднесписочная численность'!G255/12*1000</f>
        <v>46791.666666666664</v>
      </c>
      <c r="H253" s="114">
        <f t="shared" si="46"/>
        <v>106.1</v>
      </c>
      <c r="I253" s="119">
        <f>'фонд начисленной заработной пла'!I255/'среднесписочная численность'!G255/12*1000</f>
        <v>49723.684210526306</v>
      </c>
      <c r="J253" s="114">
        <f t="shared" si="71"/>
        <v>106.3</v>
      </c>
      <c r="K253" s="119">
        <f>'фонд начисленной заработной пла'!K255/'среднесписочная численность'!I255/12*1000</f>
        <v>53192.2514619883</v>
      </c>
      <c r="L253" s="114">
        <f t="shared" si="72"/>
        <v>107</v>
      </c>
      <c r="M253" s="2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7.25" customHeight="1" x14ac:dyDescent="0.3">
      <c r="A254" s="121" t="str">
        <f>'фонд начисленной заработной пла'!A256</f>
        <v>Сухиновский с/с</v>
      </c>
      <c r="B254" s="119">
        <f>'фонд начисленной заработной пла'!B256/'среднесписочная численность'!B256/12*1000</f>
        <v>23196.901709401711</v>
      </c>
      <c r="C254" s="119">
        <f>'фонд начисленной заработной пла'!C256/'среднесписочная численность'!C256/12*1000</f>
        <v>27135.585585585588</v>
      </c>
      <c r="D254" s="114">
        <f t="shared" si="70"/>
        <v>117</v>
      </c>
      <c r="E254" s="119">
        <f>'фонд начисленной заработной пла'!E256/'среднесписочная численность'!E256/12*1000</f>
        <v>30466.654511075092</v>
      </c>
      <c r="F254" s="114">
        <f t="shared" si="45"/>
        <v>112.3</v>
      </c>
      <c r="G254" s="119">
        <f>'фонд начисленной заработной пла'!G256/'среднесписочная численность'!G256/12*1000</f>
        <v>32096.846846846845</v>
      </c>
      <c r="H254" s="114">
        <f>ROUND(G254/E254*100,1)</f>
        <v>105.4</v>
      </c>
      <c r="I254" s="119">
        <f>'фонд начисленной заработной пла'!I256/'среднесписочная численность'!G256/12*1000</f>
        <v>33976.351351351346</v>
      </c>
      <c r="J254" s="114">
        <f t="shared" si="71"/>
        <v>105.9</v>
      </c>
      <c r="K254" s="119">
        <f>'фонд начисленной заработной пла'!K256/'среднесписочная численность'!I256/12*1000</f>
        <v>36113.738738738743</v>
      </c>
      <c r="L254" s="114">
        <f t="shared" si="72"/>
        <v>106.3</v>
      </c>
      <c r="M254" s="2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8" hidden="1" customHeight="1" x14ac:dyDescent="0.3">
      <c r="A255" s="28" t="e">
        <f>'фонд начисленной заработной пла'!#REF!</f>
        <v>#REF!</v>
      </c>
      <c r="B255" s="26" t="e">
        <f>ROUND(('фонд начисленной заработной пла'!#REF!/'среднесписочная численность'!B256/12)*1000,1)</f>
        <v>#REF!</v>
      </c>
      <c r="C255" s="26" t="e">
        <f>ROUND(('фонд начисленной заработной пла'!#REF!/'среднесписочная численность'!C256/12)*1000,1)</f>
        <v>#REF!</v>
      </c>
      <c r="D255" s="27" t="e">
        <f t="shared" si="70"/>
        <v>#REF!</v>
      </c>
      <c r="E255" s="26" t="e">
        <f>ROUND(('фонд начисленной заработной пла'!#REF!/'среднесписочная численность'!E256/12)*1000,1)</f>
        <v>#REF!</v>
      </c>
      <c r="F255" s="27" t="e">
        <f t="shared" si="45"/>
        <v>#REF!</v>
      </c>
      <c r="G255" s="26" t="e">
        <f>ROUND(('фонд начисленной заработной пла'!#REF!/'среднесписочная численность'!G256/12)*1000,1)</f>
        <v>#REF!</v>
      </c>
      <c r="H255" s="27" t="e">
        <f t="shared" ref="H255:H265" si="73">ROUND(G255/E255*100,1)</f>
        <v>#REF!</v>
      </c>
      <c r="I255" s="26" t="e">
        <f>ROUND(('фонд начисленной заработной пла'!#REF!/'среднесписочная численность'!G256/12)*1000,1)</f>
        <v>#REF!</v>
      </c>
      <c r="J255" s="27" t="e">
        <f t="shared" ref="J255:J265" si="74">ROUND(I255/E255*100,1)</f>
        <v>#REF!</v>
      </c>
      <c r="K255" s="26" t="e">
        <f>ROUND(('фонд начисленной заработной пла'!#REF!/'среднесписочная численность'!I256/12)*1000,1)</f>
        <v>#REF!</v>
      </c>
      <c r="L255" s="27" t="e">
        <f t="shared" ref="L255:L265" si="75">ROUND(K255/G255*100,1)</f>
        <v>#REF!</v>
      </c>
      <c r="M255" s="2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hidden="1" customHeight="1" x14ac:dyDescent="0.3">
      <c r="A256" s="28" t="e">
        <f>'фонд начисленной заработной пла'!#REF!</f>
        <v>#REF!</v>
      </c>
      <c r="B256" s="26" t="e">
        <f>ROUND(('фонд начисленной заработной пла'!#REF!/'среднесписочная численность'!#REF!/12)*1000,1)</f>
        <v>#REF!</v>
      </c>
      <c r="C256" s="26" t="e">
        <f>ROUND(('фонд начисленной заработной пла'!#REF!/'среднесписочная численность'!#REF!/12)*1000,1)</f>
        <v>#REF!</v>
      </c>
      <c r="D256" s="27" t="e">
        <f t="shared" si="70"/>
        <v>#REF!</v>
      </c>
      <c r="E256" s="26" t="e">
        <f>ROUND(('фонд начисленной заработной пла'!#REF!/'среднесписочная численность'!#REF!/12)*1000,1)</f>
        <v>#REF!</v>
      </c>
      <c r="F256" s="27" t="e">
        <f t="shared" si="45"/>
        <v>#REF!</v>
      </c>
      <c r="G256" s="26" t="e">
        <f>ROUND(('фонд начисленной заработной пла'!#REF!/'среднесписочная численность'!#REF!/12)*1000,1)</f>
        <v>#REF!</v>
      </c>
      <c r="H256" s="27" t="e">
        <f t="shared" si="73"/>
        <v>#REF!</v>
      </c>
      <c r="I256" s="26" t="e">
        <f>ROUND(('фонд начисленной заработной пла'!#REF!/'среднесписочная численность'!#REF!/12)*1000,1)</f>
        <v>#REF!</v>
      </c>
      <c r="J256" s="27" t="e">
        <f t="shared" si="74"/>
        <v>#REF!</v>
      </c>
      <c r="K256" s="26" t="e">
        <f>ROUND(('фонд начисленной заработной пла'!#REF!/'среднесписочная численность'!#REF!/12)*1000,1)</f>
        <v>#REF!</v>
      </c>
      <c r="L256" s="27" t="e">
        <f t="shared" si="75"/>
        <v>#REF!</v>
      </c>
      <c r="M256" s="2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7.25" hidden="1" customHeight="1" x14ac:dyDescent="0.3">
      <c r="A257" s="28" t="e">
        <f>'фонд начисленной заработной пла'!#REF!</f>
        <v>#REF!</v>
      </c>
      <c r="B257" s="26" t="e">
        <f>ROUND(('фонд начисленной заработной пла'!#REF!/'среднесписочная численность'!#REF!/12)*1000,1)</f>
        <v>#REF!</v>
      </c>
      <c r="C257" s="26" t="e">
        <f>ROUND(('фонд начисленной заработной пла'!#REF!/'среднесписочная численность'!#REF!/12)*1000,1)</f>
        <v>#REF!</v>
      </c>
      <c r="D257" s="27" t="e">
        <f t="shared" si="70"/>
        <v>#REF!</v>
      </c>
      <c r="E257" s="26" t="e">
        <f>ROUND(('фонд начисленной заработной пла'!#REF!/'среднесписочная численность'!#REF!/12)*1000,1)</f>
        <v>#REF!</v>
      </c>
      <c r="F257" s="27" t="e">
        <f t="shared" si="45"/>
        <v>#REF!</v>
      </c>
      <c r="G257" s="26" t="e">
        <f>ROUND(('фонд начисленной заработной пла'!#REF!/'среднесписочная численность'!#REF!/12)*1000,1)</f>
        <v>#REF!</v>
      </c>
      <c r="H257" s="27" t="e">
        <f t="shared" si="73"/>
        <v>#REF!</v>
      </c>
      <c r="I257" s="26" t="e">
        <f>ROUND(('фонд начисленной заработной пла'!#REF!/'среднесписочная численность'!#REF!/12)*1000,1)</f>
        <v>#REF!</v>
      </c>
      <c r="J257" s="27" t="e">
        <f t="shared" si="74"/>
        <v>#REF!</v>
      </c>
      <c r="K257" s="26" t="e">
        <f>ROUND(('фонд начисленной заработной пла'!#REF!/'среднесписочная численность'!#REF!/12)*1000,1)</f>
        <v>#REF!</v>
      </c>
      <c r="L257" s="27" t="e">
        <f t="shared" si="75"/>
        <v>#REF!</v>
      </c>
      <c r="M257" s="2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8" hidden="1" customHeight="1" x14ac:dyDescent="0.3">
      <c r="A258" s="28" t="e">
        <f>'фонд начисленной заработной пла'!#REF!</f>
        <v>#REF!</v>
      </c>
      <c r="B258" s="26" t="e">
        <f>ROUND(('фонд начисленной заработной пла'!#REF!/'среднесписочная численность'!#REF!/12)*1000,1)</f>
        <v>#REF!</v>
      </c>
      <c r="C258" s="26" t="e">
        <f>ROUND(('фонд начисленной заработной пла'!#REF!/'среднесписочная численность'!#REF!/12)*1000,1)</f>
        <v>#REF!</v>
      </c>
      <c r="D258" s="27" t="e">
        <f t="shared" si="70"/>
        <v>#REF!</v>
      </c>
      <c r="E258" s="26" t="e">
        <f>ROUND(('фонд начисленной заработной пла'!#REF!/'среднесписочная численность'!#REF!/12)*1000,1)</f>
        <v>#REF!</v>
      </c>
      <c r="F258" s="27" t="e">
        <f t="shared" si="45"/>
        <v>#REF!</v>
      </c>
      <c r="G258" s="26" t="e">
        <f>ROUND(('фонд начисленной заработной пла'!#REF!/'среднесписочная численность'!#REF!/12)*1000,1)</f>
        <v>#REF!</v>
      </c>
      <c r="H258" s="27" t="e">
        <f t="shared" si="73"/>
        <v>#REF!</v>
      </c>
      <c r="I258" s="26" t="e">
        <f>ROUND(('фонд начисленной заработной пла'!#REF!/'среднесписочная численность'!#REF!/12)*1000,1)</f>
        <v>#REF!</v>
      </c>
      <c r="J258" s="27" t="e">
        <f t="shared" si="74"/>
        <v>#REF!</v>
      </c>
      <c r="K258" s="26" t="e">
        <f>ROUND(('фонд начисленной заработной пла'!#REF!/'среднесписочная численность'!#REF!/12)*1000,1)</f>
        <v>#REF!</v>
      </c>
      <c r="L258" s="27" t="e">
        <f t="shared" si="75"/>
        <v>#REF!</v>
      </c>
      <c r="M258" s="2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6.5" hidden="1" customHeight="1" x14ac:dyDescent="0.3">
      <c r="A259" s="28" t="e">
        <f>'фонд начисленной заработной пла'!#REF!</f>
        <v>#REF!</v>
      </c>
      <c r="B259" s="26" t="e">
        <f>ROUND(('фонд начисленной заработной пла'!#REF!/'среднесписочная численность'!#REF!/12)*1000,1)</f>
        <v>#REF!</v>
      </c>
      <c r="C259" s="26" t="e">
        <f>ROUND(('фонд начисленной заработной пла'!#REF!/'среднесписочная численность'!#REF!/12)*1000,1)</f>
        <v>#REF!</v>
      </c>
      <c r="D259" s="27" t="e">
        <f t="shared" si="70"/>
        <v>#REF!</v>
      </c>
      <c r="E259" s="26" t="e">
        <f>ROUND(('фонд начисленной заработной пла'!#REF!/'среднесписочная численность'!#REF!/12)*1000,1)</f>
        <v>#REF!</v>
      </c>
      <c r="F259" s="27" t="e">
        <f t="shared" si="45"/>
        <v>#REF!</v>
      </c>
      <c r="G259" s="26" t="e">
        <f>ROUND(('фонд начисленной заработной пла'!#REF!/'среднесписочная численность'!#REF!/12)*1000,1)</f>
        <v>#REF!</v>
      </c>
      <c r="H259" s="27" t="e">
        <f t="shared" si="73"/>
        <v>#REF!</v>
      </c>
      <c r="I259" s="26" t="e">
        <f>ROUND(('фонд начисленной заработной пла'!#REF!/'среднесписочная численность'!#REF!/12)*1000,1)</f>
        <v>#REF!</v>
      </c>
      <c r="J259" s="27" t="e">
        <f t="shared" si="74"/>
        <v>#REF!</v>
      </c>
      <c r="K259" s="26" t="e">
        <f>ROUND(('фонд начисленной заработной пла'!#REF!/'среднесписочная численность'!#REF!/12)*1000,1)</f>
        <v>#REF!</v>
      </c>
      <c r="L259" s="27" t="e">
        <f t="shared" si="75"/>
        <v>#REF!</v>
      </c>
      <c r="M259" s="2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hidden="1" customHeight="1" x14ac:dyDescent="0.3">
      <c r="A260" s="28" t="e">
        <f>'фонд начисленной заработной пла'!#REF!</f>
        <v>#REF!</v>
      </c>
      <c r="B260" s="26" t="e">
        <f>ROUND(('фонд начисленной заработной пла'!#REF!/'среднесписочная численность'!#REF!/12)*1000,1)</f>
        <v>#REF!</v>
      </c>
      <c r="C260" s="26" t="e">
        <f>ROUND(('фонд начисленной заработной пла'!#REF!/'среднесписочная численность'!#REF!/12)*1000,1)</f>
        <v>#REF!</v>
      </c>
      <c r="D260" s="27" t="e">
        <f t="shared" si="70"/>
        <v>#REF!</v>
      </c>
      <c r="E260" s="26" t="e">
        <f>ROUND(('фонд начисленной заработной пла'!#REF!/'среднесписочная численность'!#REF!/12)*1000,1)</f>
        <v>#REF!</v>
      </c>
      <c r="F260" s="27" t="e">
        <f t="shared" si="45"/>
        <v>#REF!</v>
      </c>
      <c r="G260" s="26" t="e">
        <f>ROUND(('фонд начисленной заработной пла'!#REF!/'среднесписочная численность'!#REF!/12)*1000,1)</f>
        <v>#REF!</v>
      </c>
      <c r="H260" s="27" t="e">
        <f t="shared" si="73"/>
        <v>#REF!</v>
      </c>
      <c r="I260" s="26" t="e">
        <f>ROUND(('фонд начисленной заработной пла'!#REF!/'среднесписочная численность'!#REF!/12)*1000,1)</f>
        <v>#REF!</v>
      </c>
      <c r="J260" s="27" t="e">
        <f t="shared" si="74"/>
        <v>#REF!</v>
      </c>
      <c r="K260" s="26" t="e">
        <f>ROUND(('фонд начисленной заработной пла'!#REF!/'среднесписочная численность'!#REF!/12)*1000,1)</f>
        <v>#REF!</v>
      </c>
      <c r="L260" s="27" t="e">
        <f t="shared" si="75"/>
        <v>#REF!</v>
      </c>
      <c r="M260" s="2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8" hidden="1" customHeight="1" x14ac:dyDescent="0.3">
      <c r="A261" s="28" t="e">
        <f>'фонд начисленной заработной пла'!#REF!</f>
        <v>#REF!</v>
      </c>
      <c r="B261" s="26" t="e">
        <f>ROUND(('фонд начисленной заработной пла'!#REF!/'среднесписочная численность'!#REF!/12)*1000,1)</f>
        <v>#REF!</v>
      </c>
      <c r="C261" s="26" t="e">
        <f>ROUND(('фонд начисленной заработной пла'!#REF!/'среднесписочная численность'!#REF!/12)*1000,1)</f>
        <v>#REF!</v>
      </c>
      <c r="D261" s="27" t="e">
        <f t="shared" si="70"/>
        <v>#REF!</v>
      </c>
      <c r="E261" s="26" t="e">
        <f>ROUND(('фонд начисленной заработной пла'!#REF!/'среднесписочная численность'!#REF!/12)*1000,1)</f>
        <v>#REF!</v>
      </c>
      <c r="F261" s="27" t="e">
        <f t="shared" ref="F261:F265" si="76">ROUND(E261/C261*100,1)</f>
        <v>#REF!</v>
      </c>
      <c r="G261" s="26" t="e">
        <f>ROUND(('фонд начисленной заработной пла'!#REF!/'среднесписочная численность'!#REF!/12)*1000,1)</f>
        <v>#REF!</v>
      </c>
      <c r="H261" s="27" t="e">
        <f t="shared" si="73"/>
        <v>#REF!</v>
      </c>
      <c r="I261" s="26" t="e">
        <f>ROUND(('фонд начисленной заработной пла'!#REF!/'среднесписочная численность'!#REF!/12)*1000,1)</f>
        <v>#REF!</v>
      </c>
      <c r="J261" s="27" t="e">
        <f t="shared" si="74"/>
        <v>#REF!</v>
      </c>
      <c r="K261" s="26" t="e">
        <f>ROUND(('фонд начисленной заработной пла'!#REF!/'среднесписочная численность'!#REF!/12)*1000,1)</f>
        <v>#REF!</v>
      </c>
      <c r="L261" s="27" t="e">
        <f t="shared" si="75"/>
        <v>#REF!</v>
      </c>
      <c r="M261" s="2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hidden="1" customHeight="1" x14ac:dyDescent="0.3">
      <c r="A262" s="28" t="e">
        <f>'фонд начисленной заработной пла'!#REF!</f>
        <v>#REF!</v>
      </c>
      <c r="B262" s="26" t="e">
        <f>ROUND(('фонд начисленной заработной пла'!#REF!/'среднесписочная численность'!#REF!/12)*1000,1)</f>
        <v>#REF!</v>
      </c>
      <c r="C262" s="26" t="e">
        <f>ROUND(('фонд начисленной заработной пла'!#REF!/'среднесписочная численность'!#REF!/12)*1000,1)</f>
        <v>#REF!</v>
      </c>
      <c r="D262" s="27" t="e">
        <f t="shared" si="70"/>
        <v>#REF!</v>
      </c>
      <c r="E262" s="26" t="e">
        <f>ROUND(('фонд начисленной заработной пла'!#REF!/'среднесписочная численность'!#REF!/12)*1000,1)</f>
        <v>#REF!</v>
      </c>
      <c r="F262" s="27" t="e">
        <f t="shared" si="76"/>
        <v>#REF!</v>
      </c>
      <c r="G262" s="26" t="e">
        <f>ROUND(('фонд начисленной заработной пла'!#REF!/'среднесписочная численность'!#REF!/12)*1000,1)</f>
        <v>#REF!</v>
      </c>
      <c r="H262" s="27" t="e">
        <f t="shared" si="73"/>
        <v>#REF!</v>
      </c>
      <c r="I262" s="26" t="e">
        <f>ROUND(('фонд начисленной заработной пла'!#REF!/'среднесписочная численность'!#REF!/12)*1000,1)</f>
        <v>#REF!</v>
      </c>
      <c r="J262" s="27" t="e">
        <f t="shared" si="74"/>
        <v>#REF!</v>
      </c>
      <c r="K262" s="26" t="e">
        <f>ROUND(('фонд начисленной заработной пла'!#REF!/'среднесписочная численность'!#REF!/12)*1000,1)</f>
        <v>#REF!</v>
      </c>
      <c r="L262" s="27" t="e">
        <f t="shared" si="75"/>
        <v>#REF!</v>
      </c>
      <c r="M262" s="2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6.5" hidden="1" customHeight="1" x14ac:dyDescent="0.3">
      <c r="A263" s="28" t="e">
        <f>'фонд начисленной заработной пла'!#REF!</f>
        <v>#REF!</v>
      </c>
      <c r="B263" s="26" t="e">
        <f>ROUND(('фонд начисленной заработной пла'!#REF!/'среднесписочная численность'!#REF!/12)*1000,1)</f>
        <v>#REF!</v>
      </c>
      <c r="C263" s="26" t="e">
        <f>ROUND(('фонд начисленной заработной пла'!#REF!/'среднесписочная численность'!#REF!/12)*1000,1)</f>
        <v>#REF!</v>
      </c>
      <c r="D263" s="27" t="e">
        <f t="shared" si="70"/>
        <v>#REF!</v>
      </c>
      <c r="E263" s="26" t="e">
        <f>ROUND(('фонд начисленной заработной пла'!#REF!/'среднесписочная численность'!#REF!/12)*1000,1)</f>
        <v>#REF!</v>
      </c>
      <c r="F263" s="27" t="e">
        <f t="shared" si="76"/>
        <v>#REF!</v>
      </c>
      <c r="G263" s="26" t="e">
        <f>ROUND(('фонд начисленной заработной пла'!#REF!/'среднесписочная численность'!#REF!/12)*1000,1)</f>
        <v>#REF!</v>
      </c>
      <c r="H263" s="27" t="e">
        <f t="shared" si="73"/>
        <v>#REF!</v>
      </c>
      <c r="I263" s="26" t="e">
        <f>ROUND(('фонд начисленной заработной пла'!#REF!/'среднесписочная численность'!#REF!/12)*1000,1)</f>
        <v>#REF!</v>
      </c>
      <c r="J263" s="27" t="e">
        <f t="shared" si="74"/>
        <v>#REF!</v>
      </c>
      <c r="K263" s="26" t="e">
        <f>ROUND(('фонд начисленной заработной пла'!#REF!/'среднесписочная численность'!#REF!/12)*1000,1)</f>
        <v>#REF!</v>
      </c>
      <c r="L263" s="27" t="e">
        <f t="shared" si="75"/>
        <v>#REF!</v>
      </c>
      <c r="M263" s="2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8.75" hidden="1" customHeight="1" x14ac:dyDescent="0.3">
      <c r="A264" s="28" t="e">
        <f>'фонд начисленной заработной пла'!#REF!</f>
        <v>#REF!</v>
      </c>
      <c r="B264" s="26" t="e">
        <f>ROUND(('фонд начисленной заработной пла'!#REF!/'среднесписочная численность'!#REF!/12)*1000,1)</f>
        <v>#REF!</v>
      </c>
      <c r="C264" s="26" t="e">
        <f>ROUND(('фонд начисленной заработной пла'!#REF!/'среднесписочная численность'!#REF!/12)*1000,1)</f>
        <v>#REF!</v>
      </c>
      <c r="D264" s="27" t="e">
        <f t="shared" si="70"/>
        <v>#REF!</v>
      </c>
      <c r="E264" s="26" t="e">
        <f>ROUND(('фонд начисленной заработной пла'!#REF!/'среднесписочная численность'!#REF!/12)*1000,1)</f>
        <v>#REF!</v>
      </c>
      <c r="F264" s="27" t="e">
        <f t="shared" si="76"/>
        <v>#REF!</v>
      </c>
      <c r="G264" s="26" t="e">
        <f>ROUND(('фонд начисленной заработной пла'!#REF!/'среднесписочная численность'!#REF!/12)*1000,1)</f>
        <v>#REF!</v>
      </c>
      <c r="H264" s="27" t="e">
        <f t="shared" si="73"/>
        <v>#REF!</v>
      </c>
      <c r="I264" s="26" t="e">
        <f>ROUND(('фонд начисленной заработной пла'!#REF!/'среднесписочная численность'!#REF!/12)*1000,1)</f>
        <v>#REF!</v>
      </c>
      <c r="J264" s="27" t="e">
        <f t="shared" si="74"/>
        <v>#REF!</v>
      </c>
      <c r="K264" s="26" t="e">
        <f>ROUND(('фонд начисленной заработной пла'!#REF!/'среднесписочная численность'!#REF!/12)*1000,1)</f>
        <v>#REF!</v>
      </c>
      <c r="L264" s="27" t="e">
        <f t="shared" si="75"/>
        <v>#REF!</v>
      </c>
      <c r="M264" s="2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6.5" hidden="1" customHeight="1" x14ac:dyDescent="0.3">
      <c r="A265" s="28" t="e">
        <f>'фонд начисленной заработной пла'!#REF!</f>
        <v>#REF!</v>
      </c>
      <c r="B265" s="26" t="e">
        <f>ROUND(('фонд начисленной заработной пла'!#REF!/'среднесписочная численность'!#REF!/12)*1000,1)</f>
        <v>#REF!</v>
      </c>
      <c r="C265" s="26" t="e">
        <f>ROUND(('фонд начисленной заработной пла'!#REF!/'среднесписочная численность'!#REF!/12)*1000,1)</f>
        <v>#REF!</v>
      </c>
      <c r="D265" s="27" t="e">
        <f t="shared" si="70"/>
        <v>#REF!</v>
      </c>
      <c r="E265" s="26" t="e">
        <f>ROUND(('фонд начисленной заработной пла'!#REF!/'среднесписочная численность'!#REF!/12)*1000,1)</f>
        <v>#REF!</v>
      </c>
      <c r="F265" s="27" t="e">
        <f t="shared" si="76"/>
        <v>#REF!</v>
      </c>
      <c r="G265" s="26" t="e">
        <f>ROUND(('фонд начисленной заработной пла'!#REF!/'среднесписочная численность'!#REF!/12)*1000,1)</f>
        <v>#REF!</v>
      </c>
      <c r="H265" s="27" t="e">
        <f t="shared" si="73"/>
        <v>#REF!</v>
      </c>
      <c r="I265" s="26" t="e">
        <f>ROUND(('фонд начисленной заработной пла'!#REF!/'среднесписочная численность'!#REF!/12)*1000,1)</f>
        <v>#REF!</v>
      </c>
      <c r="J265" s="27" t="e">
        <f t="shared" si="74"/>
        <v>#REF!</v>
      </c>
      <c r="K265" s="26" t="e">
        <f>ROUND(('фонд начисленной заработной пла'!#REF!/'среднесписочная численность'!#REF!/12)*1000,1)</f>
        <v>#REF!</v>
      </c>
      <c r="L265" s="27" t="e">
        <f t="shared" si="75"/>
        <v>#REF!</v>
      </c>
      <c r="M265" s="2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45" hidden="1" customHeight="1" x14ac:dyDescent="0.3">
      <c r="A266" s="28" t="e">
        <f>'фонд начисленной заработной пла'!#REF!</f>
        <v>#REF!</v>
      </c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5"/>
      <c r="M266" s="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28.5" hidden="1" customHeight="1" x14ac:dyDescent="0.3">
      <c r="A267" s="37" t="s">
        <v>58</v>
      </c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4"/>
      <c r="M267" s="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3">
      <c r="A268" s="3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3">
      <c r="A761" s="2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K6:L6"/>
    <mergeCell ref="G1:H1"/>
    <mergeCell ref="A6:A7"/>
    <mergeCell ref="C6:D6"/>
    <mergeCell ref="E6:F6"/>
    <mergeCell ref="G6:H6"/>
    <mergeCell ref="A2:K2"/>
    <mergeCell ref="A3:K3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8" orientation="landscape" horizontalDpi="180" verticalDpi="180" r:id="rId1"/>
  <headerFooter>
    <oddFooter>&amp;C&amp;P&amp;R&amp;F</oddFooter>
  </headerFooter>
  <ignoredErrors>
    <ignoredError sqref="C255:C265 D184 B255:B264" unlockedFormula="1"/>
    <ignoredError sqref="B265" evalError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"/>
  <sheetViews>
    <sheetView topLeftCell="A10" workbookViewId="0">
      <selection sqref="A1:XFD1048576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помощь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2024-11-18T09:26:44Z</dcterms:modified>
</cp:coreProperties>
</file>